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DieseArbeitsmappe"/>
  <mc:AlternateContent xmlns:mc="http://schemas.openxmlformats.org/markup-compatibility/2006">
    <mc:Choice Requires="x15">
      <x15ac:absPath xmlns:x15ac="http://schemas.microsoft.com/office/spreadsheetml/2010/11/ac" url="https://gizonline-my.sharepoint.com/personal/neha_verma1_giz_de/Documents/2025/Sustainable Urban Mobility/integerated mobility plan/Integrated Mobility Plan for Shillong &amp; Rourkela-83502596/"/>
    </mc:Choice>
  </mc:AlternateContent>
  <xr:revisionPtr revIDLastSave="0" documentId="8_{224599B7-2EA5-4976-9FE0-565EB03F08B2}" xr6:coauthVersionLast="47" xr6:coauthVersionMax="47" xr10:uidLastSave="{00000000-0000-0000-0000-000000000000}"/>
  <bookViews>
    <workbookView xWindow="-28920" yWindow="1395" windowWidth="29040" windowHeight="17520" tabRatio="705" activeTab="1" xr2:uid="{00000000-000D-0000-FFFF-FFFF00000000}"/>
  </bookViews>
  <sheets>
    <sheet name="Ranking" sheetId="11" r:id="rId1"/>
    <sheet name="CandidateTenderer 1-5" sheetId="2" r:id="rId2"/>
    <sheet name="CandidateTenderer 6-10" sheetId="7" r:id="rId3"/>
    <sheet name="CandidateTenderer 11-15" sheetId="12" r:id="rId4"/>
    <sheet name="CandidateTenderer 16-20" sheetId="13" r:id="rId5"/>
    <sheet name="CandidateTenderer 21-25" sheetId="14" r:id="rId6"/>
    <sheet name="CandidateTenderer 26-30" sheetId="15" r:id="rId7"/>
    <sheet name="CandidateTenderer 31-35" sheetId="16" r:id="rId8"/>
    <sheet name="CandidateTenderer 36-40" sheetId="17" r:id="rId9"/>
    <sheet name="CandidateTenderer 41-45" sheetId="18" r:id="rId10"/>
    <sheet name="CandidateTenderer 46-50" sheetId="19" r:id="rId11"/>
    <sheet name="CandidateTenderer 51-55" sheetId="20" r:id="rId12"/>
    <sheet name="CandidateTenderer 56-60" sheetId="21" r:id="rId13"/>
    <sheet name="CandidateTenderer 61-65" sheetId="22" r:id="rId14"/>
    <sheet name="CandidateTenderer 66-70" sheetId="23" r:id="rId15"/>
    <sheet name="CandidateTenderer 71-75" sheetId="24" r:id="rId16"/>
    <sheet name="CandidateTenderer 76-80" sheetId="25" r:id="rId17"/>
    <sheet name="CandidateTenderer 81-85" sheetId="26" r:id="rId18"/>
    <sheet name="CandidateTenderer 86-90" sheetId="27" r:id="rId19"/>
    <sheet name="CandidateTenderer 91-95" sheetId="28" r:id="rId20"/>
    <sheet name="CandidateTenderer 96-100" sheetId="29" r:id="rId21"/>
    <sheet name="Overview geographical regions" sheetId="8" r:id="rId22"/>
    <sheet name="Information" sheetId="5" r:id="rId23"/>
    <sheet name="Auswahllisten" sheetId="6" state="hidden" r:id="rId24"/>
  </sheets>
  <definedNames>
    <definedName name="_xlnm._FilterDatabase" localSheetId="0" hidden="1">Ranking!$A$1:$C$1</definedName>
    <definedName name="Auswahl_ja_nein">Auswahllisten!$E$2:$E$3</definedName>
    <definedName name="geeignet_ungeeignet">Auswahllisten!$F$2:$F$3</definedName>
    <definedName name="Länder_und_Regionen">Auswahllisten!$C$2:$C$267</definedName>
    <definedName name="Mindestzahl">Auswahllisten!$D$2:$D$12</definedName>
    <definedName name="_xlnm.Print_Area" localSheetId="3">'CandidateTenderer 11-15'!$A$1:$S$10</definedName>
    <definedName name="_xlnm.Print_Area" localSheetId="1">'CandidateTenderer 1-5'!$A$1:$S$52</definedName>
    <definedName name="_xlnm.Print_Area" localSheetId="4">'CandidateTenderer 16-20'!$A$1:$S$10</definedName>
    <definedName name="_xlnm.Print_Area" localSheetId="5">'CandidateTenderer 21-25'!$A$1:$S$10</definedName>
    <definedName name="_xlnm.Print_Area" localSheetId="6">'CandidateTenderer 26-30'!$A$1:$S$10</definedName>
    <definedName name="_xlnm.Print_Area" localSheetId="7">'CandidateTenderer 31-35'!$A$1:$S$10</definedName>
    <definedName name="_xlnm.Print_Area" localSheetId="8">'CandidateTenderer 36-40'!$A$1:$S$10</definedName>
    <definedName name="_xlnm.Print_Area" localSheetId="9">'CandidateTenderer 41-45'!$A$1:$S$10</definedName>
    <definedName name="_xlnm.Print_Area" localSheetId="10">'CandidateTenderer 46-50'!$A$1:$S$10</definedName>
    <definedName name="_xlnm.Print_Area" localSheetId="11">'CandidateTenderer 51-55'!$A$1:$S$10</definedName>
    <definedName name="_xlnm.Print_Area" localSheetId="12">'CandidateTenderer 56-60'!$A$1:$S$10</definedName>
    <definedName name="_xlnm.Print_Area" localSheetId="2">'CandidateTenderer 6-10'!$A$1:$S$10</definedName>
    <definedName name="_xlnm.Print_Area" localSheetId="13">'CandidateTenderer 61-65'!$A$1:$S$10</definedName>
    <definedName name="_xlnm.Print_Area" localSheetId="14">'CandidateTenderer 66-70'!$A$1:$S$10</definedName>
    <definedName name="_xlnm.Print_Area" localSheetId="15">'CandidateTenderer 71-75'!$A$1:$S$10</definedName>
    <definedName name="_xlnm.Print_Area" localSheetId="16">'CandidateTenderer 76-80'!$A$1:$S$10</definedName>
    <definedName name="_xlnm.Print_Area" localSheetId="17">'CandidateTenderer 81-85'!$A$1:$S$10</definedName>
    <definedName name="_xlnm.Print_Area" localSheetId="18">'CandidateTenderer 86-90'!$A$1:$S$10</definedName>
    <definedName name="_xlnm.Print_Area" localSheetId="19">'CandidateTenderer 91-95'!$A$1:$S$10</definedName>
    <definedName name="_xlnm.Print_Area" localSheetId="20">'CandidateTenderer 96-100'!$A$1:$S$10</definedName>
    <definedName name="_xlnm.Print_Area" localSheetId="22">Information!$A$1:$G$21</definedName>
    <definedName name="_xlnm.Print_Area" localSheetId="21">'Overview geographical regions'!$A$1:$N$69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1" i="11" l="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1" i="11"/>
  <c r="B10" i="11"/>
  <c r="B9" i="11"/>
  <c r="B8" i="11"/>
  <c r="B7" i="11"/>
  <c r="B6" i="11"/>
  <c r="B5" i="11"/>
  <c r="B4" i="11"/>
  <c r="B3" i="11"/>
  <c r="B2" i="11"/>
  <c r="S35" i="29"/>
  <c r="S41" i="29"/>
  <c r="S46" i="29"/>
  <c r="C101" i="11"/>
  <c r="S36" i="29"/>
  <c r="S37" i="29"/>
  <c r="S38" i="29"/>
  <c r="S39" i="29"/>
  <c r="S40" i="29"/>
  <c r="S43" i="29"/>
  <c r="S45" i="29"/>
  <c r="Q35" i="29"/>
  <c r="Q36" i="29"/>
  <c r="Q37" i="29"/>
  <c r="Q38" i="29"/>
  <c r="Q39" i="29"/>
  <c r="Q40" i="29"/>
  <c r="Q41" i="29"/>
  <c r="Q46" i="29"/>
  <c r="C100" i="11"/>
  <c r="Q43" i="29"/>
  <c r="Q45" i="29"/>
  <c r="O35" i="29"/>
  <c r="O36" i="29"/>
  <c r="O37" i="29"/>
  <c r="O38" i="29"/>
  <c r="O39" i="29"/>
  <c r="O41" i="29"/>
  <c r="O46" i="29"/>
  <c r="C99" i="11"/>
  <c r="O40" i="29"/>
  <c r="O43" i="29"/>
  <c r="O45" i="29"/>
  <c r="M35" i="29"/>
  <c r="M41" i="29"/>
  <c r="M46" i="29"/>
  <c r="C98" i="11"/>
  <c r="M36" i="29"/>
  <c r="M37" i="29"/>
  <c r="M38" i="29"/>
  <c r="M39" i="29"/>
  <c r="M40" i="29"/>
  <c r="M43" i="29"/>
  <c r="M45" i="29"/>
  <c r="K35" i="29"/>
  <c r="K41" i="29"/>
  <c r="K46" i="29"/>
  <c r="C97" i="11"/>
  <c r="K36" i="29"/>
  <c r="K37" i="29"/>
  <c r="K38" i="29"/>
  <c r="K39" i="29"/>
  <c r="K40" i="29"/>
  <c r="K43" i="29"/>
  <c r="K45" i="29"/>
  <c r="A47" i="29"/>
  <c r="I41" i="29"/>
  <c r="I46" i="29"/>
  <c r="A46" i="29"/>
  <c r="A45" i="29"/>
  <c r="A44" i="29"/>
  <c r="A43" i="29"/>
  <c r="A42" i="29"/>
  <c r="A41" i="29"/>
  <c r="A40" i="29"/>
  <c r="A39" i="29"/>
  <c r="A38" i="29"/>
  <c r="A37" i="29"/>
  <c r="A36" i="29"/>
  <c r="A35" i="29"/>
  <c r="A34" i="29"/>
  <c r="A33" i="29"/>
  <c r="A32" i="29"/>
  <c r="A31" i="29"/>
  <c r="A30" i="29"/>
  <c r="A29" i="29"/>
  <c r="A28" i="29"/>
  <c r="R25" i="29"/>
  <c r="R27" i="29"/>
  <c r="P25" i="29"/>
  <c r="P27" i="29"/>
  <c r="N25" i="29"/>
  <c r="N27" i="29"/>
  <c r="L25" i="29"/>
  <c r="L27" i="29"/>
  <c r="J25" i="29"/>
  <c r="J27" i="29"/>
  <c r="A27" i="29"/>
  <c r="A26" i="29"/>
  <c r="A25" i="29"/>
  <c r="C24" i="29"/>
  <c r="D24" i="29"/>
  <c r="A24" i="29"/>
  <c r="C23" i="29"/>
  <c r="D23" i="29"/>
  <c r="A23" i="29"/>
  <c r="H22" i="29"/>
  <c r="A22" i="29"/>
  <c r="A21" i="29"/>
  <c r="A20" i="29"/>
  <c r="A19" i="29"/>
  <c r="H18" i="29"/>
  <c r="A18" i="29"/>
  <c r="H17" i="29"/>
  <c r="A17" i="29"/>
  <c r="A16" i="29"/>
  <c r="A15" i="29"/>
  <c r="A14" i="29"/>
  <c r="A13" i="29"/>
  <c r="A12" i="29"/>
  <c r="A11" i="29"/>
  <c r="A10" i="29"/>
  <c r="A9" i="29"/>
  <c r="A8" i="29"/>
  <c r="A7" i="29"/>
  <c r="D6" i="29"/>
  <c r="A6" i="29"/>
  <c r="R5" i="29"/>
  <c r="J5" i="29"/>
  <c r="D5" i="29"/>
  <c r="A5" i="29"/>
  <c r="R4" i="29"/>
  <c r="J4" i="29"/>
  <c r="D4" i="29"/>
  <c r="A4" i="29"/>
  <c r="S35" i="28"/>
  <c r="S41" i="28"/>
  <c r="S46" i="28"/>
  <c r="C96" i="11"/>
  <c r="S36" i="28"/>
  <c r="S37" i="28"/>
  <c r="S38" i="28"/>
  <c r="S39" i="28"/>
  <c r="S40" i="28"/>
  <c r="S43" i="28"/>
  <c r="S45" i="28"/>
  <c r="Q35" i="28"/>
  <c r="Q36" i="28"/>
  <c r="Q41" i="28"/>
  <c r="Q46" i="28"/>
  <c r="C95" i="11"/>
  <c r="Q37" i="28"/>
  <c r="Q38" i="28"/>
  <c r="Q39" i="28"/>
  <c r="Q40" i="28"/>
  <c r="Q43" i="28"/>
  <c r="Q45" i="28"/>
  <c r="O35" i="28"/>
  <c r="O41" i="28"/>
  <c r="O46" i="28"/>
  <c r="C94" i="11"/>
  <c r="O36" i="28"/>
  <c r="O37" i="28"/>
  <c r="O38" i="28"/>
  <c r="O39" i="28"/>
  <c r="O40" i="28"/>
  <c r="O43" i="28"/>
  <c r="O45" i="28"/>
  <c r="M35" i="28"/>
  <c r="M36" i="28"/>
  <c r="M37" i="28"/>
  <c r="M41" i="28"/>
  <c r="M46" i="28"/>
  <c r="C93" i="11"/>
  <c r="M38" i="28"/>
  <c r="M39" i="28"/>
  <c r="M40" i="28"/>
  <c r="M43" i="28"/>
  <c r="M45" i="28"/>
  <c r="K35" i="28"/>
  <c r="K41" i="28"/>
  <c r="K46" i="28"/>
  <c r="C92" i="11"/>
  <c r="K36" i="28"/>
  <c r="K37" i="28"/>
  <c r="K38" i="28"/>
  <c r="K39" i="28"/>
  <c r="K40" i="28"/>
  <c r="K43" i="28"/>
  <c r="K45" i="28"/>
  <c r="A47" i="28"/>
  <c r="I41" i="28"/>
  <c r="I46" i="28"/>
  <c r="A46" i="28"/>
  <c r="A45" i="28"/>
  <c r="A44" i="28"/>
  <c r="A43" i="28"/>
  <c r="A42" i="28"/>
  <c r="A41" i="28"/>
  <c r="A40" i="28"/>
  <c r="A39" i="28"/>
  <c r="A38" i="28"/>
  <c r="A37" i="28"/>
  <c r="A36" i="28"/>
  <c r="A35" i="28"/>
  <c r="A34" i="28"/>
  <c r="A33" i="28"/>
  <c r="A32" i="28"/>
  <c r="A31" i="28"/>
  <c r="A30" i="28"/>
  <c r="A29" i="28"/>
  <c r="A28" i="28"/>
  <c r="R25" i="28"/>
  <c r="R27" i="28"/>
  <c r="P25" i="28"/>
  <c r="P27" i="28"/>
  <c r="N25" i="28"/>
  <c r="N27" i="28"/>
  <c r="L25" i="28"/>
  <c r="L27" i="28"/>
  <c r="J25" i="28"/>
  <c r="J27" i="28"/>
  <c r="A27" i="28"/>
  <c r="A26" i="28"/>
  <c r="A25" i="28"/>
  <c r="C24" i="28"/>
  <c r="D24" i="28"/>
  <c r="A24" i="28"/>
  <c r="C23" i="28"/>
  <c r="D23" i="28"/>
  <c r="A23" i="28"/>
  <c r="H22" i="28"/>
  <c r="A22" i="28"/>
  <c r="A21" i="28"/>
  <c r="A20" i="28"/>
  <c r="A19" i="28"/>
  <c r="H18" i="28"/>
  <c r="A18" i="28"/>
  <c r="H17" i="28"/>
  <c r="A17" i="28"/>
  <c r="A16" i="28"/>
  <c r="A15" i="28"/>
  <c r="A14" i="28"/>
  <c r="A13" i="28"/>
  <c r="A12" i="28"/>
  <c r="A11" i="28"/>
  <c r="A10" i="28"/>
  <c r="A9" i="28"/>
  <c r="A8" i="28"/>
  <c r="A7" i="28"/>
  <c r="D6" i="28"/>
  <c r="A6" i="28"/>
  <c r="R5" i="28"/>
  <c r="J5" i="28"/>
  <c r="D5" i="28"/>
  <c r="A5" i="28"/>
  <c r="R4" i="28"/>
  <c r="J4" i="28"/>
  <c r="D4" i="28"/>
  <c r="A4" i="28"/>
  <c r="S35" i="27"/>
  <c r="S36" i="27"/>
  <c r="S37" i="27"/>
  <c r="S41" i="27"/>
  <c r="S46" i="27"/>
  <c r="C91" i="11"/>
  <c r="S38" i="27"/>
  <c r="S39" i="27"/>
  <c r="S40" i="27"/>
  <c r="S43" i="27"/>
  <c r="S45" i="27"/>
  <c r="Q35" i="27"/>
  <c r="Q41" i="27"/>
  <c r="Q46" i="27"/>
  <c r="C90" i="11"/>
  <c r="Q36" i="27"/>
  <c r="Q37" i="27"/>
  <c r="Q38" i="27"/>
  <c r="Q39" i="27"/>
  <c r="Q40" i="27"/>
  <c r="Q43" i="27"/>
  <c r="Q45" i="27"/>
  <c r="O35" i="27"/>
  <c r="O36" i="27"/>
  <c r="O41" i="27"/>
  <c r="O46" i="27"/>
  <c r="C89" i="11"/>
  <c r="O37" i="27"/>
  <c r="O38" i="27"/>
  <c r="O39" i="27"/>
  <c r="O40" i="27"/>
  <c r="O43" i="27"/>
  <c r="O45" i="27"/>
  <c r="M35" i="27"/>
  <c r="M41" i="27"/>
  <c r="M46" i="27"/>
  <c r="C88" i="11"/>
  <c r="M36" i="27"/>
  <c r="M37" i="27"/>
  <c r="M38" i="27"/>
  <c r="M39" i="27"/>
  <c r="M40" i="27"/>
  <c r="M43" i="27"/>
  <c r="M45" i="27"/>
  <c r="K35" i="27"/>
  <c r="K36" i="27"/>
  <c r="K37" i="27"/>
  <c r="K41" i="27"/>
  <c r="K46" i="27"/>
  <c r="C87" i="11"/>
  <c r="K38" i="27"/>
  <c r="K39" i="27"/>
  <c r="K40" i="27"/>
  <c r="K43" i="27"/>
  <c r="K45" i="27"/>
  <c r="A47" i="27"/>
  <c r="I41" i="27"/>
  <c r="I46" i="27"/>
  <c r="A46" i="27"/>
  <c r="A45" i="27"/>
  <c r="A44" i="27"/>
  <c r="A43" i="27"/>
  <c r="A42" i="27"/>
  <c r="A41" i="27"/>
  <c r="A40" i="27"/>
  <c r="A39" i="27"/>
  <c r="A38" i="27"/>
  <c r="A37" i="27"/>
  <c r="A36" i="27"/>
  <c r="A35" i="27"/>
  <c r="A34" i="27"/>
  <c r="A33" i="27"/>
  <c r="A32" i="27"/>
  <c r="A31" i="27"/>
  <c r="A30" i="27"/>
  <c r="A29" i="27"/>
  <c r="A28" i="27"/>
  <c r="R25" i="27"/>
  <c r="R27" i="27"/>
  <c r="P25" i="27"/>
  <c r="P27" i="27"/>
  <c r="N25" i="27"/>
  <c r="N27" i="27"/>
  <c r="L25" i="27"/>
  <c r="L27" i="27"/>
  <c r="J25" i="27"/>
  <c r="J27" i="27"/>
  <c r="A27" i="27"/>
  <c r="A26" i="27"/>
  <c r="A25" i="27"/>
  <c r="C24" i="27"/>
  <c r="D24" i="27"/>
  <c r="A24" i="27"/>
  <c r="C23" i="27"/>
  <c r="D23" i="27"/>
  <c r="A23" i="27"/>
  <c r="H22" i="27"/>
  <c r="A22" i="27"/>
  <c r="A21" i="27"/>
  <c r="A20" i="27"/>
  <c r="A19" i="27"/>
  <c r="H18" i="27"/>
  <c r="A18" i="27"/>
  <c r="H17" i="27"/>
  <c r="A17" i="27"/>
  <c r="A16" i="27"/>
  <c r="A15" i="27"/>
  <c r="A14" i="27"/>
  <c r="A13" i="27"/>
  <c r="A12" i="27"/>
  <c r="A11" i="27"/>
  <c r="A10" i="27"/>
  <c r="A9" i="27"/>
  <c r="A8" i="27"/>
  <c r="A7" i="27"/>
  <c r="D6" i="27"/>
  <c r="A6" i="27"/>
  <c r="R5" i="27"/>
  <c r="J5" i="27"/>
  <c r="D5" i="27"/>
  <c r="A5" i="27"/>
  <c r="R4" i="27"/>
  <c r="J4" i="27"/>
  <c r="D4" i="27"/>
  <c r="A4" i="27"/>
  <c r="S35" i="26"/>
  <c r="S41" i="26"/>
  <c r="S46" i="26"/>
  <c r="C86" i="11"/>
  <c r="S36" i="26"/>
  <c r="S37" i="26"/>
  <c r="S38" i="26"/>
  <c r="S39" i="26"/>
  <c r="S40" i="26"/>
  <c r="S43" i="26"/>
  <c r="S45" i="26"/>
  <c r="Q35" i="26"/>
  <c r="Q36" i="26"/>
  <c r="Q37" i="26"/>
  <c r="Q41" i="26"/>
  <c r="Q46" i="26"/>
  <c r="C85" i="11"/>
  <c r="Q38" i="26"/>
  <c r="Q39" i="26"/>
  <c r="Q40" i="26"/>
  <c r="Q43" i="26"/>
  <c r="Q45" i="26"/>
  <c r="O35" i="26"/>
  <c r="O41" i="26"/>
  <c r="O46" i="26"/>
  <c r="C84" i="11"/>
  <c r="O36" i="26"/>
  <c r="O37" i="26"/>
  <c r="O38" i="26"/>
  <c r="O39" i="26"/>
  <c r="O40" i="26"/>
  <c r="O43" i="26"/>
  <c r="O45" i="26"/>
  <c r="M35" i="26"/>
  <c r="M36" i="26"/>
  <c r="M41" i="26"/>
  <c r="M46" i="26"/>
  <c r="C83" i="11"/>
  <c r="M37" i="26"/>
  <c r="M38" i="26"/>
  <c r="M39" i="26"/>
  <c r="M40" i="26"/>
  <c r="M43" i="26"/>
  <c r="M45" i="26"/>
  <c r="K35" i="26"/>
  <c r="K41" i="26"/>
  <c r="K46" i="26"/>
  <c r="C82" i="11"/>
  <c r="K36" i="26"/>
  <c r="K37" i="26"/>
  <c r="K38" i="26"/>
  <c r="K39" i="26"/>
  <c r="K40" i="26"/>
  <c r="K43" i="26"/>
  <c r="K45" i="26"/>
  <c r="A47" i="26"/>
  <c r="I41" i="26"/>
  <c r="I46" i="26"/>
  <c r="A46" i="26"/>
  <c r="A45" i="26"/>
  <c r="A44" i="26"/>
  <c r="A43" i="26"/>
  <c r="A42" i="26"/>
  <c r="A41" i="26"/>
  <c r="A40" i="26"/>
  <c r="A39" i="26"/>
  <c r="A38" i="26"/>
  <c r="A37" i="26"/>
  <c r="A36" i="26"/>
  <c r="A35" i="26"/>
  <c r="A34" i="26"/>
  <c r="A33" i="26"/>
  <c r="A32" i="26"/>
  <c r="A31" i="26"/>
  <c r="A30" i="26"/>
  <c r="A29" i="26"/>
  <c r="A28" i="26"/>
  <c r="R25" i="26"/>
  <c r="R27" i="26"/>
  <c r="P25" i="26"/>
  <c r="P27" i="26"/>
  <c r="N25" i="26"/>
  <c r="N27" i="26"/>
  <c r="L25" i="26"/>
  <c r="L27" i="26"/>
  <c r="J25" i="26"/>
  <c r="J27" i="26"/>
  <c r="A27" i="26"/>
  <c r="A26" i="26"/>
  <c r="A25" i="26"/>
  <c r="C24" i="26"/>
  <c r="D24" i="26"/>
  <c r="A24" i="26"/>
  <c r="C23" i="26"/>
  <c r="D23" i="26"/>
  <c r="A23" i="26"/>
  <c r="H22" i="26"/>
  <c r="A22" i="26"/>
  <c r="A21" i="26"/>
  <c r="A20" i="26"/>
  <c r="A19" i="26"/>
  <c r="H18" i="26"/>
  <c r="A18" i="26"/>
  <c r="H17" i="26"/>
  <c r="A17" i="26"/>
  <c r="A16" i="26"/>
  <c r="A15" i="26"/>
  <c r="A14" i="26"/>
  <c r="A13" i="26"/>
  <c r="A12" i="26"/>
  <c r="A11" i="26"/>
  <c r="A10" i="26"/>
  <c r="A9" i="26"/>
  <c r="A8" i="26"/>
  <c r="A7" i="26"/>
  <c r="D6" i="26"/>
  <c r="A6" i="26"/>
  <c r="R5" i="26"/>
  <c r="J5" i="26"/>
  <c r="D5" i="26"/>
  <c r="A5" i="26"/>
  <c r="R4" i="26"/>
  <c r="J4" i="26"/>
  <c r="D4" i="26"/>
  <c r="A4" i="26"/>
  <c r="S35" i="25"/>
  <c r="S36" i="25"/>
  <c r="S41" i="25"/>
  <c r="S46" i="25"/>
  <c r="C81" i="11"/>
  <c r="S37" i="25"/>
  <c r="S38" i="25"/>
  <c r="S39" i="25"/>
  <c r="S40" i="25"/>
  <c r="S43" i="25"/>
  <c r="S45" i="25"/>
  <c r="Q35" i="25"/>
  <c r="Q41" i="25"/>
  <c r="Q46" i="25"/>
  <c r="C80" i="11"/>
  <c r="Q36" i="25"/>
  <c r="Q37" i="25"/>
  <c r="Q38" i="25"/>
  <c r="Q39" i="25"/>
  <c r="Q40" i="25"/>
  <c r="Q43" i="25"/>
  <c r="Q45" i="25"/>
  <c r="O35" i="25"/>
  <c r="O36" i="25"/>
  <c r="O37" i="25"/>
  <c r="O41" i="25"/>
  <c r="O46" i="25"/>
  <c r="C79" i="11"/>
  <c r="O38" i="25"/>
  <c r="O39" i="25"/>
  <c r="O40" i="25"/>
  <c r="O43" i="25"/>
  <c r="O45" i="25"/>
  <c r="M35" i="25"/>
  <c r="M41" i="25"/>
  <c r="M46" i="25"/>
  <c r="C78" i="11"/>
  <c r="M36" i="25"/>
  <c r="M37" i="25"/>
  <c r="M38" i="25"/>
  <c r="M39" i="25"/>
  <c r="M40" i="25"/>
  <c r="M43" i="25"/>
  <c r="M45" i="25"/>
  <c r="K35" i="25"/>
  <c r="K36" i="25"/>
  <c r="K41" i="25"/>
  <c r="K46" i="25"/>
  <c r="C77" i="11"/>
  <c r="K37" i="25"/>
  <c r="K38" i="25"/>
  <c r="K39" i="25"/>
  <c r="K40" i="25"/>
  <c r="K43" i="25"/>
  <c r="K45" i="25"/>
  <c r="A47" i="25"/>
  <c r="I41" i="25"/>
  <c r="I46" i="25"/>
  <c r="A46" i="25"/>
  <c r="A45" i="25"/>
  <c r="A44" i="25"/>
  <c r="A43" i="25"/>
  <c r="A42" i="25"/>
  <c r="A41" i="25"/>
  <c r="A40" i="25"/>
  <c r="A39" i="25"/>
  <c r="A38" i="25"/>
  <c r="A37" i="25"/>
  <c r="A36" i="25"/>
  <c r="A35" i="25"/>
  <c r="A34" i="25"/>
  <c r="A33" i="25"/>
  <c r="A32" i="25"/>
  <c r="A31" i="25"/>
  <c r="A30" i="25"/>
  <c r="A29" i="25"/>
  <c r="A28" i="25"/>
  <c r="R25" i="25"/>
  <c r="R27" i="25"/>
  <c r="P25" i="25"/>
  <c r="P27" i="25"/>
  <c r="N25" i="25"/>
  <c r="N27" i="25"/>
  <c r="L25" i="25"/>
  <c r="L27" i="25"/>
  <c r="J25" i="25"/>
  <c r="J27" i="25"/>
  <c r="A27" i="25"/>
  <c r="A26" i="25"/>
  <c r="A25" i="25"/>
  <c r="C24" i="25"/>
  <c r="D24" i="25"/>
  <c r="A24" i="25"/>
  <c r="C23" i="25"/>
  <c r="D23" i="25"/>
  <c r="A23" i="25"/>
  <c r="H22" i="25"/>
  <c r="A22" i="25"/>
  <c r="A21" i="25"/>
  <c r="A20" i="25"/>
  <c r="A19" i="25"/>
  <c r="H18" i="25"/>
  <c r="A18" i="25"/>
  <c r="H17" i="25"/>
  <c r="A17" i="25"/>
  <c r="A16" i="25"/>
  <c r="A15" i="25"/>
  <c r="A14" i="25"/>
  <c r="A13" i="25"/>
  <c r="A12" i="25"/>
  <c r="A11" i="25"/>
  <c r="A10" i="25"/>
  <c r="A9" i="25"/>
  <c r="A8" i="25"/>
  <c r="A7" i="25"/>
  <c r="D6" i="25"/>
  <c r="A6" i="25"/>
  <c r="R5" i="25"/>
  <c r="J5" i="25"/>
  <c r="D5" i="25"/>
  <c r="A5" i="25"/>
  <c r="R4" i="25"/>
  <c r="J4" i="25"/>
  <c r="D4" i="25"/>
  <c r="A4" i="25"/>
  <c r="S35" i="24"/>
  <c r="S41" i="24"/>
  <c r="S46" i="24"/>
  <c r="C76" i="11"/>
  <c r="S36" i="24"/>
  <c r="S37" i="24"/>
  <c r="S38" i="24"/>
  <c r="S39" i="24"/>
  <c r="S40" i="24"/>
  <c r="S43" i="24"/>
  <c r="S45" i="24"/>
  <c r="Q35" i="24"/>
  <c r="Q36" i="24"/>
  <c r="Q41" i="24"/>
  <c r="Q46" i="24"/>
  <c r="C75" i="11"/>
  <c r="Q37" i="24"/>
  <c r="Q38" i="24"/>
  <c r="Q39" i="24"/>
  <c r="Q40" i="24"/>
  <c r="Q43" i="24"/>
  <c r="Q45" i="24"/>
  <c r="O35" i="24"/>
  <c r="O41" i="24"/>
  <c r="O46" i="24"/>
  <c r="C74" i="11"/>
  <c r="O36" i="24"/>
  <c r="O37" i="24"/>
  <c r="O38" i="24"/>
  <c r="O39" i="24"/>
  <c r="O40" i="24"/>
  <c r="O43" i="24"/>
  <c r="O45" i="24"/>
  <c r="M35" i="24"/>
  <c r="M36" i="24"/>
  <c r="M37" i="24"/>
  <c r="M41" i="24"/>
  <c r="M46" i="24"/>
  <c r="C73" i="11"/>
  <c r="M38" i="24"/>
  <c r="M39" i="24"/>
  <c r="M40" i="24"/>
  <c r="M43" i="24"/>
  <c r="M45" i="24"/>
  <c r="K35" i="24"/>
  <c r="K41" i="24"/>
  <c r="K46" i="24"/>
  <c r="C72" i="11"/>
  <c r="K36" i="24"/>
  <c r="K37" i="24"/>
  <c r="K38" i="24"/>
  <c r="K39" i="24"/>
  <c r="K40" i="24"/>
  <c r="K43" i="24"/>
  <c r="K45" i="24"/>
  <c r="A47" i="24"/>
  <c r="I41" i="24"/>
  <c r="I46" i="24"/>
  <c r="A46" i="24"/>
  <c r="A45" i="24"/>
  <c r="A44" i="24"/>
  <c r="A43" i="24"/>
  <c r="A42" i="24"/>
  <c r="A41" i="24"/>
  <c r="A40" i="24"/>
  <c r="A39" i="24"/>
  <c r="A38" i="24"/>
  <c r="A37" i="24"/>
  <c r="A36" i="24"/>
  <c r="A35" i="24"/>
  <c r="A34" i="24"/>
  <c r="A33" i="24"/>
  <c r="A32" i="24"/>
  <c r="A31" i="24"/>
  <c r="A30" i="24"/>
  <c r="A29" i="24"/>
  <c r="A28" i="24"/>
  <c r="R25" i="24"/>
  <c r="R27" i="24"/>
  <c r="P25" i="24"/>
  <c r="P27" i="24"/>
  <c r="N25" i="24"/>
  <c r="N27" i="24"/>
  <c r="L25" i="24"/>
  <c r="L27" i="24"/>
  <c r="J25" i="24"/>
  <c r="J27" i="24"/>
  <c r="A27" i="24"/>
  <c r="A26" i="24"/>
  <c r="A25" i="24"/>
  <c r="C24" i="24"/>
  <c r="D24" i="24"/>
  <c r="A24" i="24"/>
  <c r="C23" i="24"/>
  <c r="D23" i="24"/>
  <c r="A23" i="24"/>
  <c r="H22" i="24"/>
  <c r="A22" i="24"/>
  <c r="A21" i="24"/>
  <c r="A20" i="24"/>
  <c r="A19" i="24"/>
  <c r="H18" i="24"/>
  <c r="A18" i="24"/>
  <c r="H17" i="24"/>
  <c r="A17" i="24"/>
  <c r="A16" i="24"/>
  <c r="A15" i="24"/>
  <c r="A14" i="24"/>
  <c r="A13" i="24"/>
  <c r="A12" i="24"/>
  <c r="A11" i="24"/>
  <c r="A10" i="24"/>
  <c r="A9" i="24"/>
  <c r="A8" i="24"/>
  <c r="A7" i="24"/>
  <c r="D6" i="24"/>
  <c r="A6" i="24"/>
  <c r="R5" i="24"/>
  <c r="J5" i="24"/>
  <c r="D5" i="24"/>
  <c r="A5" i="24"/>
  <c r="R4" i="24"/>
  <c r="J4" i="24"/>
  <c r="D4" i="24"/>
  <c r="A4" i="24"/>
  <c r="S35" i="23"/>
  <c r="S36" i="23"/>
  <c r="S41" i="23"/>
  <c r="S46" i="23"/>
  <c r="C71" i="11"/>
  <c r="S37" i="23"/>
  <c r="S38" i="23"/>
  <c r="S39" i="23"/>
  <c r="S40" i="23"/>
  <c r="S43" i="23"/>
  <c r="S45" i="23"/>
  <c r="Q35" i="23"/>
  <c r="Q41" i="23"/>
  <c r="Q46" i="23"/>
  <c r="C70" i="11"/>
  <c r="Q36" i="23"/>
  <c r="Q37" i="23"/>
  <c r="Q38" i="23"/>
  <c r="Q39" i="23"/>
  <c r="Q40" i="23"/>
  <c r="Q43" i="23"/>
  <c r="Q45" i="23"/>
  <c r="O35" i="23"/>
  <c r="O41" i="23"/>
  <c r="O46" i="23"/>
  <c r="C69" i="11"/>
  <c r="O36" i="23"/>
  <c r="O37" i="23"/>
  <c r="O38" i="23"/>
  <c r="O39" i="23"/>
  <c r="O40" i="23"/>
  <c r="O43" i="23"/>
  <c r="O45" i="23"/>
  <c r="M35" i="23"/>
  <c r="M36" i="23"/>
  <c r="M37" i="23"/>
  <c r="M38" i="23"/>
  <c r="M39" i="23"/>
  <c r="M40" i="23"/>
  <c r="M41" i="23"/>
  <c r="M46" i="23"/>
  <c r="C68" i="11"/>
  <c r="M43" i="23"/>
  <c r="M45" i="23"/>
  <c r="K35" i="23"/>
  <c r="K36" i="23"/>
  <c r="K41" i="23"/>
  <c r="K46" i="23"/>
  <c r="C67" i="11"/>
  <c r="K37" i="23"/>
  <c r="K38" i="23"/>
  <c r="K39" i="23"/>
  <c r="K40" i="23"/>
  <c r="K43" i="23"/>
  <c r="K45" i="23"/>
  <c r="A47" i="23"/>
  <c r="I41" i="23"/>
  <c r="I46" i="23"/>
  <c r="A46" i="23"/>
  <c r="A45" i="23"/>
  <c r="A44" i="23"/>
  <c r="A43" i="23"/>
  <c r="A42" i="23"/>
  <c r="A41" i="23"/>
  <c r="A40" i="23"/>
  <c r="A39" i="23"/>
  <c r="A38" i="23"/>
  <c r="A37" i="23"/>
  <c r="A36" i="23"/>
  <c r="A35" i="23"/>
  <c r="A34" i="23"/>
  <c r="A33" i="23"/>
  <c r="A32" i="23"/>
  <c r="A31" i="23"/>
  <c r="A30" i="23"/>
  <c r="A29" i="23"/>
  <c r="A28" i="23"/>
  <c r="R25" i="23"/>
  <c r="R27" i="23"/>
  <c r="P25" i="23"/>
  <c r="P27" i="23"/>
  <c r="N25" i="23"/>
  <c r="N27" i="23"/>
  <c r="L25" i="23"/>
  <c r="L27" i="23"/>
  <c r="J25" i="23"/>
  <c r="J27" i="23"/>
  <c r="A27" i="23"/>
  <c r="A26" i="23"/>
  <c r="A25" i="23"/>
  <c r="C24" i="23"/>
  <c r="D24" i="23"/>
  <c r="A24" i="23"/>
  <c r="C23" i="23"/>
  <c r="D23" i="23"/>
  <c r="A23" i="23"/>
  <c r="H22" i="23"/>
  <c r="A22" i="23"/>
  <c r="A21" i="23"/>
  <c r="A20" i="23"/>
  <c r="A19" i="23"/>
  <c r="H18" i="23"/>
  <c r="A18" i="23"/>
  <c r="H17" i="23"/>
  <c r="A17" i="23"/>
  <c r="A16" i="23"/>
  <c r="A15" i="23"/>
  <c r="A14" i="23"/>
  <c r="A13" i="23"/>
  <c r="A12" i="23"/>
  <c r="A11" i="23"/>
  <c r="A10" i="23"/>
  <c r="A9" i="23"/>
  <c r="A8" i="23"/>
  <c r="A7" i="23"/>
  <c r="D6" i="23"/>
  <c r="A6" i="23"/>
  <c r="R5" i="23"/>
  <c r="J5" i="23"/>
  <c r="D5" i="23"/>
  <c r="A5" i="23"/>
  <c r="R4" i="23"/>
  <c r="J4" i="23"/>
  <c r="D4" i="23"/>
  <c r="A4" i="23"/>
  <c r="S35" i="22"/>
  <c r="S36" i="22"/>
  <c r="S37" i="22"/>
  <c r="S41" i="22"/>
  <c r="S46" i="22"/>
  <c r="C66" i="11"/>
  <c r="S38" i="22"/>
  <c r="S39" i="22"/>
  <c r="S40" i="22"/>
  <c r="S43" i="22"/>
  <c r="S45" i="22"/>
  <c r="Q35" i="22"/>
  <c r="Q41" i="22"/>
  <c r="Q46" i="22"/>
  <c r="C65" i="11"/>
  <c r="Q36" i="22"/>
  <c r="Q37" i="22"/>
  <c r="Q38" i="22"/>
  <c r="Q39" i="22"/>
  <c r="Q40" i="22"/>
  <c r="Q43" i="22"/>
  <c r="Q45" i="22"/>
  <c r="O35" i="22"/>
  <c r="O36" i="22"/>
  <c r="O41" i="22"/>
  <c r="O46" i="22"/>
  <c r="C64" i="11"/>
  <c r="O37" i="22"/>
  <c r="O38" i="22"/>
  <c r="O39" i="22"/>
  <c r="O40" i="22"/>
  <c r="O43" i="22"/>
  <c r="O45" i="22"/>
  <c r="M35" i="22"/>
  <c r="M41" i="22"/>
  <c r="M46" i="22"/>
  <c r="C63" i="11"/>
  <c r="M36" i="22"/>
  <c r="M37" i="22"/>
  <c r="M38" i="22"/>
  <c r="M39" i="22"/>
  <c r="M40" i="22"/>
  <c r="M43" i="22"/>
  <c r="M45" i="22"/>
  <c r="K35" i="22"/>
  <c r="K36" i="22"/>
  <c r="K37" i="22"/>
  <c r="K41" i="22"/>
  <c r="K46" i="22"/>
  <c r="C62" i="11"/>
  <c r="K38" i="22"/>
  <c r="K39" i="22"/>
  <c r="K40" i="22"/>
  <c r="K43" i="22"/>
  <c r="K45" i="22"/>
  <c r="A47" i="22"/>
  <c r="I41" i="22"/>
  <c r="I46" i="22"/>
  <c r="A46" i="22"/>
  <c r="A45" i="22"/>
  <c r="A44" i="22"/>
  <c r="A43" i="22"/>
  <c r="A42" i="22"/>
  <c r="A41" i="22"/>
  <c r="A40" i="22"/>
  <c r="A39" i="22"/>
  <c r="A38" i="22"/>
  <c r="A37" i="22"/>
  <c r="A36" i="22"/>
  <c r="A35" i="22"/>
  <c r="A34" i="22"/>
  <c r="A33" i="22"/>
  <c r="A32" i="22"/>
  <c r="A31" i="22"/>
  <c r="A30" i="22"/>
  <c r="A29" i="22"/>
  <c r="A28" i="22"/>
  <c r="R25" i="22"/>
  <c r="R27" i="22"/>
  <c r="P25" i="22"/>
  <c r="P27" i="22"/>
  <c r="N25" i="22"/>
  <c r="N27" i="22"/>
  <c r="L25" i="22"/>
  <c r="L27" i="22"/>
  <c r="J25" i="22"/>
  <c r="J27" i="22"/>
  <c r="A27" i="22"/>
  <c r="A26" i="22"/>
  <c r="A25" i="22"/>
  <c r="C24" i="22"/>
  <c r="D24" i="22"/>
  <c r="A24" i="22"/>
  <c r="C23" i="22"/>
  <c r="D23" i="22"/>
  <c r="A23" i="22"/>
  <c r="H22" i="22"/>
  <c r="A22" i="22"/>
  <c r="A21" i="22"/>
  <c r="A20" i="22"/>
  <c r="A19" i="22"/>
  <c r="H18" i="22"/>
  <c r="A18" i="22"/>
  <c r="H17" i="22"/>
  <c r="A17" i="22"/>
  <c r="A16" i="22"/>
  <c r="A15" i="22"/>
  <c r="A14" i="22"/>
  <c r="A13" i="22"/>
  <c r="A12" i="22"/>
  <c r="A11" i="22"/>
  <c r="A10" i="22"/>
  <c r="A9" i="22"/>
  <c r="A8" i="22"/>
  <c r="A7" i="22"/>
  <c r="D6" i="22"/>
  <c r="A6" i="22"/>
  <c r="R5" i="22"/>
  <c r="J5" i="22"/>
  <c r="D5" i="22"/>
  <c r="A5" i="22"/>
  <c r="R4" i="22"/>
  <c r="J4" i="22"/>
  <c r="D4" i="22"/>
  <c r="A4" i="22"/>
  <c r="S35" i="21"/>
  <c r="S36" i="21"/>
  <c r="S37" i="21"/>
  <c r="S38" i="21"/>
  <c r="S39" i="21"/>
  <c r="S40" i="21"/>
  <c r="S41" i="21"/>
  <c r="S46" i="21"/>
  <c r="C61" i="11"/>
  <c r="S43" i="21"/>
  <c r="S45" i="21"/>
  <c r="Q35" i="21"/>
  <c r="Q36" i="21"/>
  <c r="Q41" i="21"/>
  <c r="Q46" i="21"/>
  <c r="C60" i="11"/>
  <c r="Q37" i="21"/>
  <c r="Q38" i="21"/>
  <c r="Q39" i="21"/>
  <c r="Q40" i="21"/>
  <c r="Q43" i="21"/>
  <c r="Q45" i="21"/>
  <c r="O35" i="21"/>
  <c r="O41" i="21"/>
  <c r="O46" i="21"/>
  <c r="C59" i="11"/>
  <c r="O36" i="21"/>
  <c r="O37" i="21"/>
  <c r="O38" i="21"/>
  <c r="O39" i="21"/>
  <c r="O40" i="21"/>
  <c r="O43" i="21"/>
  <c r="O45" i="21"/>
  <c r="M35" i="21"/>
  <c r="M41" i="21"/>
  <c r="M46" i="21"/>
  <c r="C58" i="11"/>
  <c r="M36" i="21"/>
  <c r="M37" i="21"/>
  <c r="M38" i="21"/>
  <c r="M39" i="21"/>
  <c r="M40" i="21"/>
  <c r="M43" i="21"/>
  <c r="M45" i="21"/>
  <c r="K35" i="21"/>
  <c r="K36" i="21"/>
  <c r="K37" i="21"/>
  <c r="K38" i="21"/>
  <c r="K39" i="21"/>
  <c r="K40" i="21"/>
  <c r="K41" i="21"/>
  <c r="K46" i="21"/>
  <c r="C57" i="11"/>
  <c r="K43" i="21"/>
  <c r="K45" i="21"/>
  <c r="A47" i="21"/>
  <c r="I41" i="21"/>
  <c r="I46" i="21"/>
  <c r="A46" i="21"/>
  <c r="A45" i="21"/>
  <c r="A44" i="21"/>
  <c r="A43" i="21"/>
  <c r="A42" i="21"/>
  <c r="A41" i="21"/>
  <c r="A40" i="21"/>
  <c r="A39" i="21"/>
  <c r="A38" i="21"/>
  <c r="A37" i="21"/>
  <c r="A36" i="21"/>
  <c r="A35" i="21"/>
  <c r="A34" i="21"/>
  <c r="A33" i="21"/>
  <c r="A32" i="21"/>
  <c r="A31" i="21"/>
  <c r="A30" i="21"/>
  <c r="A29" i="21"/>
  <c r="A28" i="21"/>
  <c r="R25" i="21"/>
  <c r="R27" i="21"/>
  <c r="P25" i="21"/>
  <c r="P27" i="21"/>
  <c r="N25" i="21"/>
  <c r="N27" i="21"/>
  <c r="L25" i="21"/>
  <c r="L27" i="21"/>
  <c r="J25" i="21"/>
  <c r="J27" i="21"/>
  <c r="A27" i="21"/>
  <c r="A26" i="21"/>
  <c r="A25" i="21"/>
  <c r="C24" i="21"/>
  <c r="D24" i="21"/>
  <c r="A24" i="21"/>
  <c r="C23" i="21"/>
  <c r="D23" i="21"/>
  <c r="A23" i="21"/>
  <c r="H22" i="21"/>
  <c r="A22" i="21"/>
  <c r="A21" i="21"/>
  <c r="A20" i="21"/>
  <c r="A19" i="21"/>
  <c r="H18" i="21"/>
  <c r="A18" i="21"/>
  <c r="H17" i="21"/>
  <c r="A17" i="21"/>
  <c r="A16" i="21"/>
  <c r="A15" i="21"/>
  <c r="A14" i="21"/>
  <c r="A13" i="21"/>
  <c r="A12" i="21"/>
  <c r="A11" i="21"/>
  <c r="A10" i="21"/>
  <c r="A9" i="21"/>
  <c r="A8" i="21"/>
  <c r="A7" i="21"/>
  <c r="D6" i="21"/>
  <c r="A6" i="21"/>
  <c r="R5" i="21"/>
  <c r="J5" i="21"/>
  <c r="D5" i="21"/>
  <c r="A5" i="21"/>
  <c r="R4" i="21"/>
  <c r="J4" i="21"/>
  <c r="D4" i="21"/>
  <c r="A4" i="21"/>
  <c r="S35" i="20"/>
  <c r="S41" i="20"/>
  <c r="S46" i="20"/>
  <c r="C56" i="11"/>
  <c r="S36" i="20"/>
  <c r="S37" i="20"/>
  <c r="S38" i="20"/>
  <c r="S39" i="20"/>
  <c r="S40" i="20"/>
  <c r="S43" i="20"/>
  <c r="S45" i="20"/>
  <c r="Q35" i="20"/>
  <c r="Q36" i="20"/>
  <c r="Q37" i="20"/>
  <c r="Q41" i="20"/>
  <c r="Q46" i="20"/>
  <c r="C55" i="11"/>
  <c r="Q38" i="20"/>
  <c r="Q39" i="20"/>
  <c r="Q40" i="20"/>
  <c r="Q43" i="20"/>
  <c r="Q45" i="20"/>
  <c r="O35" i="20"/>
  <c r="O41" i="20"/>
  <c r="O46" i="20"/>
  <c r="C54" i="11"/>
  <c r="O36" i="20"/>
  <c r="O37" i="20"/>
  <c r="O38" i="20"/>
  <c r="O39" i="20"/>
  <c r="O40" i="20"/>
  <c r="O43" i="20"/>
  <c r="O45" i="20"/>
  <c r="M35" i="20"/>
  <c r="M36" i="20"/>
  <c r="M41" i="20"/>
  <c r="M46" i="20"/>
  <c r="C53" i="11"/>
  <c r="M37" i="20"/>
  <c r="M38" i="20"/>
  <c r="M39" i="20"/>
  <c r="M40" i="20"/>
  <c r="M43" i="20"/>
  <c r="M45" i="20"/>
  <c r="K35" i="20"/>
  <c r="K41" i="20"/>
  <c r="K46" i="20"/>
  <c r="C52" i="11"/>
  <c r="K36" i="20"/>
  <c r="K37" i="20"/>
  <c r="K38" i="20"/>
  <c r="K39" i="20"/>
  <c r="K40" i="20"/>
  <c r="K43" i="20"/>
  <c r="K45" i="20"/>
  <c r="A47" i="20"/>
  <c r="I41" i="20"/>
  <c r="I46" i="20"/>
  <c r="A46" i="20"/>
  <c r="A45" i="20"/>
  <c r="A44" i="20"/>
  <c r="A43" i="20"/>
  <c r="A42" i="20"/>
  <c r="A41" i="20"/>
  <c r="A40" i="20"/>
  <c r="A39" i="20"/>
  <c r="A38" i="20"/>
  <c r="A37" i="20"/>
  <c r="A36" i="20"/>
  <c r="A35" i="20"/>
  <c r="A34" i="20"/>
  <c r="A33" i="20"/>
  <c r="A32" i="20"/>
  <c r="A31" i="20"/>
  <c r="A30" i="20"/>
  <c r="A29" i="20"/>
  <c r="A28" i="20"/>
  <c r="R25" i="20"/>
  <c r="R27" i="20"/>
  <c r="P25" i="20"/>
  <c r="P27" i="20"/>
  <c r="N25" i="20"/>
  <c r="N27" i="20"/>
  <c r="L25" i="20"/>
  <c r="L27" i="20"/>
  <c r="J25" i="20"/>
  <c r="J27" i="20"/>
  <c r="A27" i="20"/>
  <c r="A26" i="20"/>
  <c r="A25" i="20"/>
  <c r="C24" i="20"/>
  <c r="D24" i="20"/>
  <c r="A24" i="20"/>
  <c r="C23" i="20"/>
  <c r="D23" i="20"/>
  <c r="A23" i="20"/>
  <c r="H22" i="20"/>
  <c r="A22" i="20"/>
  <c r="A21" i="20"/>
  <c r="A20" i="20"/>
  <c r="A19" i="20"/>
  <c r="H18" i="20"/>
  <c r="A18" i="20"/>
  <c r="H17" i="20"/>
  <c r="A17" i="20"/>
  <c r="A16" i="20"/>
  <c r="A15" i="20"/>
  <c r="A14" i="20"/>
  <c r="A13" i="20"/>
  <c r="A12" i="20"/>
  <c r="A11" i="20"/>
  <c r="A10" i="20"/>
  <c r="A9" i="20"/>
  <c r="A8" i="20"/>
  <c r="A7" i="20"/>
  <c r="D6" i="20"/>
  <c r="A6" i="20"/>
  <c r="R5" i="20"/>
  <c r="J5" i="20"/>
  <c r="D5" i="20"/>
  <c r="A5" i="20"/>
  <c r="R4" i="20"/>
  <c r="J4" i="20"/>
  <c r="D4" i="20"/>
  <c r="A4" i="20"/>
  <c r="S35" i="19"/>
  <c r="S41" i="19"/>
  <c r="S46" i="19"/>
  <c r="C51" i="11"/>
  <c r="S36" i="19"/>
  <c r="S37" i="19"/>
  <c r="S38" i="19"/>
  <c r="S39" i="19"/>
  <c r="S40" i="19"/>
  <c r="S43" i="19"/>
  <c r="S45" i="19"/>
  <c r="Q35" i="19"/>
  <c r="Q36" i="19"/>
  <c r="Q37" i="19"/>
  <c r="Q38" i="19"/>
  <c r="Q39" i="19"/>
  <c r="Q40" i="19"/>
  <c r="Q41" i="19"/>
  <c r="Q46" i="19"/>
  <c r="C50" i="11"/>
  <c r="Q43" i="19"/>
  <c r="Q45" i="19"/>
  <c r="O35" i="19"/>
  <c r="O36" i="19"/>
  <c r="O41" i="19"/>
  <c r="O46" i="19"/>
  <c r="C49" i="11"/>
  <c r="O37" i="19"/>
  <c r="O38" i="19"/>
  <c r="O39" i="19"/>
  <c r="O40" i="19"/>
  <c r="O43" i="19"/>
  <c r="O45" i="19"/>
  <c r="M35" i="19"/>
  <c r="M41" i="19"/>
  <c r="M46" i="19"/>
  <c r="C48" i="11"/>
  <c r="M36" i="19"/>
  <c r="M37" i="19"/>
  <c r="M38" i="19"/>
  <c r="M39" i="19"/>
  <c r="M40" i="19"/>
  <c r="M43" i="19"/>
  <c r="M45" i="19"/>
  <c r="K35" i="19"/>
  <c r="K41" i="19"/>
  <c r="K46" i="19"/>
  <c r="C47" i="11"/>
  <c r="K36" i="19"/>
  <c r="K37" i="19"/>
  <c r="K38" i="19"/>
  <c r="K39" i="19"/>
  <c r="K40" i="19"/>
  <c r="K43" i="19"/>
  <c r="K45" i="19"/>
  <c r="A47" i="19"/>
  <c r="I41" i="19"/>
  <c r="I46" i="19"/>
  <c r="A46" i="19"/>
  <c r="A45" i="19"/>
  <c r="A44" i="19"/>
  <c r="A43" i="19"/>
  <c r="A42" i="19"/>
  <c r="A41" i="19"/>
  <c r="A40" i="19"/>
  <c r="A39" i="19"/>
  <c r="A38" i="19"/>
  <c r="A37" i="19"/>
  <c r="A36" i="19"/>
  <c r="A35" i="19"/>
  <c r="A34" i="19"/>
  <c r="A33" i="19"/>
  <c r="A32" i="19"/>
  <c r="A31" i="19"/>
  <c r="A30" i="19"/>
  <c r="A29" i="19"/>
  <c r="A28" i="19"/>
  <c r="R25" i="19"/>
  <c r="R27" i="19"/>
  <c r="P25" i="19"/>
  <c r="P27" i="19"/>
  <c r="N25" i="19"/>
  <c r="N27" i="19"/>
  <c r="L25" i="19"/>
  <c r="L27" i="19"/>
  <c r="J25" i="19"/>
  <c r="J27" i="19"/>
  <c r="A27" i="19"/>
  <c r="A26" i="19"/>
  <c r="A25" i="19"/>
  <c r="C24" i="19"/>
  <c r="D24" i="19"/>
  <c r="A24" i="19"/>
  <c r="C23" i="19"/>
  <c r="D23" i="19"/>
  <c r="A23" i="19"/>
  <c r="H22" i="19"/>
  <c r="A22" i="19"/>
  <c r="A21" i="19"/>
  <c r="A20" i="19"/>
  <c r="A19" i="19"/>
  <c r="H18" i="19"/>
  <c r="A18" i="19"/>
  <c r="H17" i="19"/>
  <c r="A17" i="19"/>
  <c r="A16" i="19"/>
  <c r="A15" i="19"/>
  <c r="A14" i="19"/>
  <c r="A13" i="19"/>
  <c r="A12" i="19"/>
  <c r="A11" i="19"/>
  <c r="A10" i="19"/>
  <c r="A9" i="19"/>
  <c r="A8" i="19"/>
  <c r="A7" i="19"/>
  <c r="D6" i="19"/>
  <c r="A6" i="19"/>
  <c r="R5" i="19"/>
  <c r="J5" i="19"/>
  <c r="D5" i="19"/>
  <c r="A5" i="19"/>
  <c r="R4" i="19"/>
  <c r="J4" i="19"/>
  <c r="D4" i="19"/>
  <c r="A4" i="19"/>
  <c r="S35" i="18"/>
  <c r="S36" i="18"/>
  <c r="S41" i="18"/>
  <c r="S46" i="18"/>
  <c r="C46" i="11"/>
  <c r="S37" i="18"/>
  <c r="S38" i="18"/>
  <c r="S39" i="18"/>
  <c r="S40" i="18"/>
  <c r="S43" i="18"/>
  <c r="S45" i="18"/>
  <c r="Q35" i="18"/>
  <c r="Q41" i="18"/>
  <c r="Q46" i="18"/>
  <c r="C45" i="11"/>
  <c r="Q36" i="18"/>
  <c r="Q37" i="18"/>
  <c r="Q38" i="18"/>
  <c r="Q39" i="18"/>
  <c r="Q40" i="18"/>
  <c r="Q43" i="18"/>
  <c r="Q45" i="18"/>
  <c r="O35" i="18"/>
  <c r="O36" i="18"/>
  <c r="O37" i="18"/>
  <c r="O41" i="18"/>
  <c r="O46" i="18"/>
  <c r="C44" i="11"/>
  <c r="O38" i="18"/>
  <c r="O39" i="18"/>
  <c r="O40" i="18"/>
  <c r="O43" i="18"/>
  <c r="O45" i="18"/>
  <c r="M35" i="18"/>
  <c r="M41" i="18"/>
  <c r="M46" i="18"/>
  <c r="C43" i="11"/>
  <c r="M36" i="18"/>
  <c r="M37" i="18"/>
  <c r="M38" i="18"/>
  <c r="M39" i="18"/>
  <c r="M40" i="18"/>
  <c r="M43" i="18"/>
  <c r="M45" i="18"/>
  <c r="K35" i="18"/>
  <c r="K36" i="18"/>
  <c r="K41" i="18"/>
  <c r="K46" i="18"/>
  <c r="C42" i="11"/>
  <c r="K37" i="18"/>
  <c r="K38" i="18"/>
  <c r="K39" i="18"/>
  <c r="K40" i="18"/>
  <c r="K43" i="18"/>
  <c r="K45" i="18"/>
  <c r="A47" i="18"/>
  <c r="I41" i="18"/>
  <c r="I46" i="18"/>
  <c r="A46" i="18"/>
  <c r="A45" i="18"/>
  <c r="A44" i="18"/>
  <c r="A43" i="18"/>
  <c r="A42" i="18"/>
  <c r="A41" i="18"/>
  <c r="A40" i="18"/>
  <c r="A39" i="18"/>
  <c r="A38" i="18"/>
  <c r="A37" i="18"/>
  <c r="A36" i="18"/>
  <c r="A35" i="18"/>
  <c r="A34" i="18"/>
  <c r="A33" i="18"/>
  <c r="A32" i="18"/>
  <c r="A31" i="18"/>
  <c r="A30" i="18"/>
  <c r="A29" i="18"/>
  <c r="A28" i="18"/>
  <c r="R25" i="18"/>
  <c r="R27" i="18"/>
  <c r="P25" i="18"/>
  <c r="P27" i="18"/>
  <c r="N25" i="18"/>
  <c r="N27" i="18"/>
  <c r="L25" i="18"/>
  <c r="L27" i="18"/>
  <c r="J25" i="18"/>
  <c r="J27" i="18"/>
  <c r="A27" i="18"/>
  <c r="A26" i="18"/>
  <c r="A25" i="18"/>
  <c r="C24" i="18"/>
  <c r="D24" i="18"/>
  <c r="A24" i="18"/>
  <c r="C23" i="18"/>
  <c r="D23" i="18"/>
  <c r="A23" i="18"/>
  <c r="H22" i="18"/>
  <c r="A22" i="18"/>
  <c r="A21" i="18"/>
  <c r="A20" i="18"/>
  <c r="A19" i="18"/>
  <c r="H18" i="18"/>
  <c r="A18" i="18"/>
  <c r="H17" i="18"/>
  <c r="A17" i="18"/>
  <c r="A16" i="18"/>
  <c r="A15" i="18"/>
  <c r="A14" i="18"/>
  <c r="A13" i="18"/>
  <c r="A12" i="18"/>
  <c r="A11" i="18"/>
  <c r="A10" i="18"/>
  <c r="A9" i="18"/>
  <c r="A8" i="18"/>
  <c r="A7" i="18"/>
  <c r="D6" i="18"/>
  <c r="A6" i="18"/>
  <c r="R5" i="18"/>
  <c r="J5" i="18"/>
  <c r="D5" i="18"/>
  <c r="A5" i="18"/>
  <c r="R4" i="18"/>
  <c r="J4" i="18"/>
  <c r="D4" i="18"/>
  <c r="A4" i="18"/>
  <c r="S35" i="17"/>
  <c r="S41" i="17"/>
  <c r="S46" i="17"/>
  <c r="C41" i="11"/>
  <c r="S36" i="17"/>
  <c r="S37" i="17"/>
  <c r="S38" i="17"/>
  <c r="S39" i="17"/>
  <c r="S40" i="17"/>
  <c r="S43" i="17"/>
  <c r="S45" i="17"/>
  <c r="Q35" i="17"/>
  <c r="Q41" i="17"/>
  <c r="Q46" i="17"/>
  <c r="C40" i="11"/>
  <c r="Q36" i="17"/>
  <c r="Q37" i="17"/>
  <c r="Q38" i="17"/>
  <c r="Q39" i="17"/>
  <c r="Q40" i="17"/>
  <c r="Q43" i="17"/>
  <c r="Q45" i="17"/>
  <c r="O35" i="17"/>
  <c r="O36" i="17"/>
  <c r="O37" i="17"/>
  <c r="O38" i="17"/>
  <c r="O39" i="17"/>
  <c r="O40" i="17"/>
  <c r="O41" i="17"/>
  <c r="O46" i="17"/>
  <c r="C39" i="11"/>
  <c r="O43" i="17"/>
  <c r="O45" i="17"/>
  <c r="M35" i="17"/>
  <c r="M36" i="17"/>
  <c r="M41" i="17"/>
  <c r="M46" i="17"/>
  <c r="C38" i="11"/>
  <c r="M37" i="17"/>
  <c r="M38" i="17"/>
  <c r="M39" i="17"/>
  <c r="M40" i="17"/>
  <c r="M43" i="17"/>
  <c r="M45" i="17"/>
  <c r="K35" i="17"/>
  <c r="K41" i="17"/>
  <c r="K46" i="17"/>
  <c r="C37" i="11"/>
  <c r="K36" i="17"/>
  <c r="K37" i="17"/>
  <c r="K38" i="17"/>
  <c r="K39" i="17"/>
  <c r="K40" i="17"/>
  <c r="K43" i="17"/>
  <c r="K45" i="17"/>
  <c r="A47" i="17"/>
  <c r="I41" i="17"/>
  <c r="I46" i="17"/>
  <c r="A46" i="17"/>
  <c r="A45" i="17"/>
  <c r="A44" i="17"/>
  <c r="A43" i="17"/>
  <c r="A42" i="17"/>
  <c r="A41" i="17"/>
  <c r="A40" i="17"/>
  <c r="A39" i="17"/>
  <c r="A38" i="17"/>
  <c r="A37" i="17"/>
  <c r="A36" i="17"/>
  <c r="A35" i="17"/>
  <c r="A34" i="17"/>
  <c r="A33" i="17"/>
  <c r="A32" i="17"/>
  <c r="A31" i="17"/>
  <c r="A30" i="17"/>
  <c r="A29" i="17"/>
  <c r="A28" i="17"/>
  <c r="R25" i="17"/>
  <c r="R27" i="17"/>
  <c r="P25" i="17"/>
  <c r="P27" i="17"/>
  <c r="N25" i="17"/>
  <c r="N27" i="17"/>
  <c r="L25" i="17"/>
  <c r="L27" i="17"/>
  <c r="J25" i="17"/>
  <c r="J27" i="17"/>
  <c r="A27" i="17"/>
  <c r="A26" i="17"/>
  <c r="A25" i="17"/>
  <c r="C24" i="17"/>
  <c r="D24" i="17"/>
  <c r="A24" i="17"/>
  <c r="C23" i="17"/>
  <c r="D23" i="17"/>
  <c r="A23" i="17"/>
  <c r="H22" i="17"/>
  <c r="A22" i="17"/>
  <c r="A21" i="17"/>
  <c r="A20" i="17"/>
  <c r="A19" i="17"/>
  <c r="H18" i="17"/>
  <c r="A18" i="17"/>
  <c r="H17" i="17"/>
  <c r="A17" i="17"/>
  <c r="A16" i="17"/>
  <c r="A15" i="17"/>
  <c r="A14" i="17"/>
  <c r="A13" i="17"/>
  <c r="A12" i="17"/>
  <c r="A11" i="17"/>
  <c r="A10" i="17"/>
  <c r="A9" i="17"/>
  <c r="A8" i="17"/>
  <c r="A7" i="17"/>
  <c r="D6" i="17"/>
  <c r="A6" i="17"/>
  <c r="R5" i="17"/>
  <c r="J5" i="17"/>
  <c r="D5" i="17"/>
  <c r="A5" i="17"/>
  <c r="R4" i="17"/>
  <c r="J4" i="17"/>
  <c r="D4" i="17"/>
  <c r="A4" i="17"/>
  <c r="S35" i="16"/>
  <c r="S41" i="16"/>
  <c r="S46" i="16"/>
  <c r="C36" i="11"/>
  <c r="S36" i="16"/>
  <c r="S37" i="16"/>
  <c r="S38" i="16"/>
  <c r="S39" i="16"/>
  <c r="S40" i="16"/>
  <c r="S43" i="16"/>
  <c r="S45" i="16"/>
  <c r="Q35" i="16"/>
  <c r="Q36" i="16"/>
  <c r="Q41" i="16"/>
  <c r="Q46" i="16"/>
  <c r="C35" i="11"/>
  <c r="Q37" i="16"/>
  <c r="Q38" i="16"/>
  <c r="Q39" i="16"/>
  <c r="Q40" i="16"/>
  <c r="Q43" i="16"/>
  <c r="Q45" i="16"/>
  <c r="O35" i="16"/>
  <c r="O41" i="16"/>
  <c r="O46" i="16"/>
  <c r="C34" i="11"/>
  <c r="O36" i="16"/>
  <c r="O37" i="16"/>
  <c r="O38" i="16"/>
  <c r="O39" i="16"/>
  <c r="O40" i="16"/>
  <c r="O43" i="16"/>
  <c r="O45" i="16"/>
  <c r="M35" i="16"/>
  <c r="M36" i="16"/>
  <c r="M37" i="16"/>
  <c r="M41" i="16"/>
  <c r="M46" i="16"/>
  <c r="C33" i="11"/>
  <c r="M38" i="16"/>
  <c r="M39" i="16"/>
  <c r="M40" i="16"/>
  <c r="M43" i="16"/>
  <c r="M45" i="16"/>
  <c r="K35" i="16"/>
  <c r="K41" i="16"/>
  <c r="K46" i="16"/>
  <c r="C32" i="11"/>
  <c r="K36" i="16"/>
  <c r="K37" i="16"/>
  <c r="K38" i="16"/>
  <c r="K39" i="16"/>
  <c r="K40" i="16"/>
  <c r="K43" i="16"/>
  <c r="K45" i="16"/>
  <c r="A47" i="16"/>
  <c r="I41" i="16"/>
  <c r="I46" i="16"/>
  <c r="A46" i="16"/>
  <c r="A45" i="16"/>
  <c r="A44" i="16"/>
  <c r="A43" i="16"/>
  <c r="A42" i="16"/>
  <c r="A41" i="16"/>
  <c r="A40" i="16"/>
  <c r="A39" i="16"/>
  <c r="A38" i="16"/>
  <c r="A37" i="16"/>
  <c r="A36" i="16"/>
  <c r="A35" i="16"/>
  <c r="A34" i="16"/>
  <c r="A33" i="16"/>
  <c r="A32" i="16"/>
  <c r="A31" i="16"/>
  <c r="A30" i="16"/>
  <c r="A29" i="16"/>
  <c r="A28" i="16"/>
  <c r="R25" i="16"/>
  <c r="R27" i="16"/>
  <c r="P25" i="16"/>
  <c r="P27" i="16"/>
  <c r="N25" i="16"/>
  <c r="N27" i="16"/>
  <c r="L25" i="16"/>
  <c r="L27" i="16"/>
  <c r="J25" i="16"/>
  <c r="J27" i="16"/>
  <c r="A27" i="16"/>
  <c r="A26" i="16"/>
  <c r="A25" i="16"/>
  <c r="C24" i="16"/>
  <c r="D24" i="16"/>
  <c r="A24" i="16"/>
  <c r="C23" i="16"/>
  <c r="D23" i="16"/>
  <c r="A23" i="16"/>
  <c r="H22" i="16"/>
  <c r="A22" i="16"/>
  <c r="A21" i="16"/>
  <c r="A20" i="16"/>
  <c r="A19" i="16"/>
  <c r="H18" i="16"/>
  <c r="A18" i="16"/>
  <c r="H17" i="16"/>
  <c r="A17" i="16"/>
  <c r="A16" i="16"/>
  <c r="A15" i="16"/>
  <c r="A14" i="16"/>
  <c r="A13" i="16"/>
  <c r="A12" i="16"/>
  <c r="A11" i="16"/>
  <c r="A10" i="16"/>
  <c r="A9" i="16"/>
  <c r="A8" i="16"/>
  <c r="A7" i="16"/>
  <c r="D6" i="16"/>
  <c r="A6" i="16"/>
  <c r="R5" i="16"/>
  <c r="J5" i="16"/>
  <c r="D5" i="16"/>
  <c r="A5" i="16"/>
  <c r="R4" i="16"/>
  <c r="J4" i="16"/>
  <c r="D4" i="16"/>
  <c r="A4" i="16"/>
  <c r="S35" i="15"/>
  <c r="S36" i="15"/>
  <c r="S41" i="15"/>
  <c r="S46" i="15"/>
  <c r="C31" i="11"/>
  <c r="S37" i="15"/>
  <c r="S38" i="15"/>
  <c r="S39" i="15"/>
  <c r="S40" i="15"/>
  <c r="S43" i="15"/>
  <c r="S45" i="15"/>
  <c r="Q35" i="15"/>
  <c r="Q41" i="15"/>
  <c r="Q46" i="15"/>
  <c r="C30" i="11"/>
  <c r="Q36" i="15"/>
  <c r="Q37" i="15"/>
  <c r="Q38" i="15"/>
  <c r="Q39" i="15"/>
  <c r="Q40" i="15"/>
  <c r="Q43" i="15"/>
  <c r="Q45" i="15"/>
  <c r="O35" i="15"/>
  <c r="O41" i="15"/>
  <c r="O46" i="15"/>
  <c r="C29" i="11"/>
  <c r="O36" i="15"/>
  <c r="O37" i="15"/>
  <c r="O38" i="15"/>
  <c r="O39" i="15"/>
  <c r="O40" i="15"/>
  <c r="O43" i="15"/>
  <c r="O45" i="15"/>
  <c r="M35" i="15"/>
  <c r="M36" i="15"/>
  <c r="M37" i="15"/>
  <c r="M38" i="15"/>
  <c r="M39" i="15"/>
  <c r="M40" i="15"/>
  <c r="M41" i="15"/>
  <c r="M46" i="15"/>
  <c r="C28" i="11"/>
  <c r="M43" i="15"/>
  <c r="M45" i="15"/>
  <c r="K35" i="15"/>
  <c r="K36" i="15"/>
  <c r="K41" i="15"/>
  <c r="K46" i="15"/>
  <c r="C27" i="11"/>
  <c r="K37" i="15"/>
  <c r="K38" i="15"/>
  <c r="K39" i="15"/>
  <c r="K40" i="15"/>
  <c r="K43" i="15"/>
  <c r="K45" i="15"/>
  <c r="A47" i="15"/>
  <c r="I41" i="15"/>
  <c r="I46" i="15"/>
  <c r="A46" i="15"/>
  <c r="A45" i="15"/>
  <c r="A44" i="15"/>
  <c r="A43" i="15"/>
  <c r="A42" i="15"/>
  <c r="A41" i="15"/>
  <c r="A40" i="15"/>
  <c r="A39" i="15"/>
  <c r="A38" i="15"/>
  <c r="A37" i="15"/>
  <c r="A36" i="15"/>
  <c r="A35" i="15"/>
  <c r="A34" i="15"/>
  <c r="A33" i="15"/>
  <c r="A32" i="15"/>
  <c r="A31" i="15"/>
  <c r="A30" i="15"/>
  <c r="A29" i="15"/>
  <c r="A28" i="15"/>
  <c r="R25" i="15"/>
  <c r="R27" i="15"/>
  <c r="P25" i="15"/>
  <c r="P27" i="15"/>
  <c r="N25" i="15"/>
  <c r="N27" i="15"/>
  <c r="L25" i="15"/>
  <c r="L27" i="15"/>
  <c r="J25" i="15"/>
  <c r="J27" i="15"/>
  <c r="A27" i="15"/>
  <c r="A26" i="15"/>
  <c r="A25" i="15"/>
  <c r="C24" i="15"/>
  <c r="D24" i="15"/>
  <c r="A24" i="15"/>
  <c r="C23" i="15"/>
  <c r="D23" i="15"/>
  <c r="A23" i="15"/>
  <c r="H22" i="15"/>
  <c r="A22" i="15"/>
  <c r="A21" i="15"/>
  <c r="A20" i="15"/>
  <c r="A19" i="15"/>
  <c r="H18" i="15"/>
  <c r="A18" i="15"/>
  <c r="H17" i="15"/>
  <c r="A17" i="15"/>
  <c r="A16" i="15"/>
  <c r="A15" i="15"/>
  <c r="A14" i="15"/>
  <c r="A13" i="15"/>
  <c r="A12" i="15"/>
  <c r="A11" i="15"/>
  <c r="A10" i="15"/>
  <c r="A9" i="15"/>
  <c r="A8" i="15"/>
  <c r="A7" i="15"/>
  <c r="D6" i="15"/>
  <c r="A6" i="15"/>
  <c r="R5" i="15"/>
  <c r="J5" i="15"/>
  <c r="D5" i="15"/>
  <c r="A5" i="15"/>
  <c r="R4" i="15"/>
  <c r="J4" i="15"/>
  <c r="D4" i="15"/>
  <c r="A4" i="15"/>
  <c r="S35" i="14"/>
  <c r="S36" i="14"/>
  <c r="S37" i="14"/>
  <c r="S41" i="14"/>
  <c r="S46" i="14"/>
  <c r="C26" i="11"/>
  <c r="S38" i="14"/>
  <c r="S39" i="14"/>
  <c r="S40" i="14"/>
  <c r="S43" i="14"/>
  <c r="S45" i="14"/>
  <c r="Q35" i="14"/>
  <c r="Q41" i="14"/>
  <c r="Q46" i="14"/>
  <c r="C25" i="11"/>
  <c r="Q36" i="14"/>
  <c r="Q37" i="14"/>
  <c r="Q38" i="14"/>
  <c r="Q39" i="14"/>
  <c r="Q40" i="14"/>
  <c r="Q43" i="14"/>
  <c r="Q45" i="14"/>
  <c r="O35" i="14"/>
  <c r="O36" i="14"/>
  <c r="O41" i="14"/>
  <c r="O46" i="14"/>
  <c r="C24" i="11"/>
  <c r="O37" i="14"/>
  <c r="O38" i="14"/>
  <c r="O39" i="14"/>
  <c r="O40" i="14"/>
  <c r="O43" i="14"/>
  <c r="O45" i="14"/>
  <c r="M35" i="14"/>
  <c r="M41" i="14"/>
  <c r="M46" i="14"/>
  <c r="C23" i="11"/>
  <c r="M36" i="14"/>
  <c r="M37" i="14"/>
  <c r="M38" i="14"/>
  <c r="M39" i="14"/>
  <c r="M40" i="14"/>
  <c r="M43" i="14"/>
  <c r="M45" i="14"/>
  <c r="K35" i="14"/>
  <c r="K36" i="14"/>
  <c r="K37" i="14"/>
  <c r="K41" i="14"/>
  <c r="K46" i="14"/>
  <c r="C22" i="11"/>
  <c r="K38" i="14"/>
  <c r="K39" i="14"/>
  <c r="K40" i="14"/>
  <c r="K43" i="14"/>
  <c r="K45" i="14"/>
  <c r="A47" i="14"/>
  <c r="I41" i="14"/>
  <c r="I46" i="14"/>
  <c r="A46" i="14"/>
  <c r="A45" i="14"/>
  <c r="A44" i="14"/>
  <c r="A43" i="14"/>
  <c r="A42" i="14"/>
  <c r="A41" i="14"/>
  <c r="A40" i="14"/>
  <c r="A39" i="14"/>
  <c r="A38" i="14"/>
  <c r="A37" i="14"/>
  <c r="A36" i="14"/>
  <c r="A35" i="14"/>
  <c r="A34" i="14"/>
  <c r="A33" i="14"/>
  <c r="A32" i="14"/>
  <c r="A31" i="14"/>
  <c r="A30" i="14"/>
  <c r="A29" i="14"/>
  <c r="A28" i="14"/>
  <c r="R25" i="14"/>
  <c r="R27" i="14"/>
  <c r="P25" i="14"/>
  <c r="P27" i="14"/>
  <c r="N25" i="14"/>
  <c r="N27" i="14"/>
  <c r="L25" i="14"/>
  <c r="L27" i="14"/>
  <c r="J25" i="14"/>
  <c r="J27" i="14"/>
  <c r="A27" i="14"/>
  <c r="A26" i="14"/>
  <c r="A25" i="14"/>
  <c r="C24" i="14"/>
  <c r="D24" i="14"/>
  <c r="A24" i="14"/>
  <c r="C23" i="14"/>
  <c r="D23" i="14"/>
  <c r="A23" i="14"/>
  <c r="H22" i="14"/>
  <c r="A22" i="14"/>
  <c r="A21" i="14"/>
  <c r="A20" i="14"/>
  <c r="A19" i="14"/>
  <c r="H18" i="14"/>
  <c r="A18" i="14"/>
  <c r="H17" i="14"/>
  <c r="A17" i="14"/>
  <c r="A16" i="14"/>
  <c r="A15" i="14"/>
  <c r="A14" i="14"/>
  <c r="A13" i="14"/>
  <c r="A12" i="14"/>
  <c r="A11" i="14"/>
  <c r="A10" i="14"/>
  <c r="A9" i="14"/>
  <c r="A8" i="14"/>
  <c r="A7" i="14"/>
  <c r="D6" i="14"/>
  <c r="A6" i="14"/>
  <c r="R5" i="14"/>
  <c r="J5" i="14"/>
  <c r="D5" i="14"/>
  <c r="A5" i="14"/>
  <c r="R4" i="14"/>
  <c r="J4" i="14"/>
  <c r="D4" i="14"/>
  <c r="A4" i="14"/>
  <c r="S35" i="13"/>
  <c r="S36" i="13"/>
  <c r="S37" i="13"/>
  <c r="S38" i="13"/>
  <c r="S39" i="13"/>
  <c r="S40" i="13"/>
  <c r="S41" i="13"/>
  <c r="S46" i="13"/>
  <c r="C21" i="11"/>
  <c r="S43" i="13"/>
  <c r="S45" i="13"/>
  <c r="Q35" i="13"/>
  <c r="Q36" i="13"/>
  <c r="Q41" i="13"/>
  <c r="Q46" i="13"/>
  <c r="C20" i="11"/>
  <c r="Q37" i="13"/>
  <c r="Q38" i="13"/>
  <c r="Q39" i="13"/>
  <c r="Q40" i="13"/>
  <c r="Q43" i="13"/>
  <c r="Q45" i="13"/>
  <c r="O35" i="13"/>
  <c r="O41" i="13"/>
  <c r="O46" i="13"/>
  <c r="C19" i="11"/>
  <c r="O36" i="13"/>
  <c r="O37" i="13"/>
  <c r="O38" i="13"/>
  <c r="O39" i="13"/>
  <c r="O40" i="13"/>
  <c r="O43" i="13"/>
  <c r="O45" i="13"/>
  <c r="M35" i="13"/>
  <c r="M41" i="13"/>
  <c r="M46" i="13"/>
  <c r="C18" i="11"/>
  <c r="M36" i="13"/>
  <c r="M37" i="13"/>
  <c r="M38" i="13"/>
  <c r="M39" i="13"/>
  <c r="M40" i="13"/>
  <c r="M43" i="13"/>
  <c r="M45" i="13"/>
  <c r="K35" i="13"/>
  <c r="K36" i="13"/>
  <c r="K37" i="13"/>
  <c r="K38" i="13"/>
  <c r="K39" i="13"/>
  <c r="K40" i="13"/>
  <c r="K41" i="13"/>
  <c r="K46" i="13"/>
  <c r="C17" i="11"/>
  <c r="K43" i="13"/>
  <c r="K45" i="13"/>
  <c r="A47" i="13"/>
  <c r="I41" i="13"/>
  <c r="I46" i="13"/>
  <c r="A46" i="13"/>
  <c r="A45" i="13"/>
  <c r="A44" i="13"/>
  <c r="A43" i="13"/>
  <c r="A42" i="13"/>
  <c r="A41" i="13"/>
  <c r="A40" i="13"/>
  <c r="A39" i="13"/>
  <c r="A38" i="13"/>
  <c r="A37" i="13"/>
  <c r="A36" i="13"/>
  <c r="A35" i="13"/>
  <c r="A34" i="13"/>
  <c r="A33" i="13"/>
  <c r="A32" i="13"/>
  <c r="A31" i="13"/>
  <c r="A30" i="13"/>
  <c r="A29" i="13"/>
  <c r="A28" i="13"/>
  <c r="R25" i="13"/>
  <c r="R27" i="13"/>
  <c r="P25" i="13"/>
  <c r="P27" i="13"/>
  <c r="N25" i="13"/>
  <c r="N27" i="13"/>
  <c r="L25" i="13"/>
  <c r="L27" i="13"/>
  <c r="J25" i="13"/>
  <c r="J27" i="13"/>
  <c r="A27" i="13"/>
  <c r="A26" i="13"/>
  <c r="A25" i="13"/>
  <c r="C24" i="13"/>
  <c r="D24" i="13"/>
  <c r="A24" i="13"/>
  <c r="C23" i="13"/>
  <c r="D23" i="13"/>
  <c r="A23" i="13"/>
  <c r="H22" i="13"/>
  <c r="A22" i="13"/>
  <c r="A21" i="13"/>
  <c r="A20" i="13"/>
  <c r="A19" i="13"/>
  <c r="H18" i="13"/>
  <c r="A18" i="13"/>
  <c r="H17" i="13"/>
  <c r="A17" i="13"/>
  <c r="A16" i="13"/>
  <c r="A15" i="13"/>
  <c r="A14" i="13"/>
  <c r="A13" i="13"/>
  <c r="A12" i="13"/>
  <c r="A11" i="13"/>
  <c r="A10" i="13"/>
  <c r="A9" i="13"/>
  <c r="A8" i="13"/>
  <c r="A7" i="13"/>
  <c r="D6" i="13"/>
  <c r="A6" i="13"/>
  <c r="R5" i="13"/>
  <c r="J5" i="13"/>
  <c r="D5" i="13"/>
  <c r="A5" i="13"/>
  <c r="R4" i="13"/>
  <c r="J4" i="13"/>
  <c r="D4" i="13"/>
  <c r="A4" i="13"/>
  <c r="S35" i="12"/>
  <c r="S41" i="12"/>
  <c r="S46" i="12"/>
  <c r="C16" i="11"/>
  <c r="S36" i="12"/>
  <c r="S37" i="12"/>
  <c r="S38" i="12"/>
  <c r="S39" i="12"/>
  <c r="S40" i="12"/>
  <c r="S43" i="12"/>
  <c r="S45" i="12"/>
  <c r="Q35" i="12"/>
  <c r="Q36" i="12"/>
  <c r="Q37" i="12"/>
  <c r="Q41" i="12"/>
  <c r="Q46" i="12"/>
  <c r="C15" i="11"/>
  <c r="Q38" i="12"/>
  <c r="Q39" i="12"/>
  <c r="Q40" i="12"/>
  <c r="Q43" i="12"/>
  <c r="Q45" i="12"/>
  <c r="O35" i="12"/>
  <c r="O41" i="12"/>
  <c r="O46" i="12"/>
  <c r="C14" i="11"/>
  <c r="O36" i="12"/>
  <c r="O37" i="12"/>
  <c r="O38" i="12"/>
  <c r="O39" i="12"/>
  <c r="O40" i="12"/>
  <c r="O43" i="12"/>
  <c r="O45" i="12"/>
  <c r="M35" i="12"/>
  <c r="M36" i="12"/>
  <c r="M41" i="12"/>
  <c r="M46" i="12"/>
  <c r="C13" i="11"/>
  <c r="M37" i="12"/>
  <c r="M38" i="12"/>
  <c r="M39" i="12"/>
  <c r="M40" i="12"/>
  <c r="M43" i="12"/>
  <c r="M45" i="12"/>
  <c r="K35" i="12"/>
  <c r="K41" i="12"/>
  <c r="K46" i="12"/>
  <c r="C12" i="11"/>
  <c r="K36" i="12"/>
  <c r="K37" i="12"/>
  <c r="K38" i="12"/>
  <c r="K39" i="12"/>
  <c r="K40" i="12"/>
  <c r="K43" i="12"/>
  <c r="K45" i="12"/>
  <c r="A47" i="12"/>
  <c r="I41" i="12"/>
  <c r="I46" i="12"/>
  <c r="A46" i="12"/>
  <c r="A45" i="12"/>
  <c r="A44" i="12"/>
  <c r="A43" i="12"/>
  <c r="A42" i="12"/>
  <c r="A41" i="12"/>
  <c r="A40" i="12"/>
  <c r="A39" i="12"/>
  <c r="A38" i="12"/>
  <c r="A37" i="12"/>
  <c r="A36" i="12"/>
  <c r="A35" i="12"/>
  <c r="A34" i="12"/>
  <c r="A33" i="12"/>
  <c r="A32" i="12"/>
  <c r="A31" i="12"/>
  <c r="A30" i="12"/>
  <c r="A29" i="12"/>
  <c r="A28" i="12"/>
  <c r="R25" i="12"/>
  <c r="R27" i="12"/>
  <c r="P25" i="12"/>
  <c r="P27" i="12"/>
  <c r="N25" i="12"/>
  <c r="N27" i="12"/>
  <c r="L25" i="12"/>
  <c r="L27" i="12"/>
  <c r="J25" i="12"/>
  <c r="J27" i="12"/>
  <c r="A27" i="12"/>
  <c r="A26" i="12"/>
  <c r="A25" i="12"/>
  <c r="C24" i="12"/>
  <c r="D24" i="12"/>
  <c r="A24" i="12"/>
  <c r="C23" i="12"/>
  <c r="D23" i="12"/>
  <c r="A23" i="12"/>
  <c r="H22" i="12"/>
  <c r="A22" i="12"/>
  <c r="A21" i="12"/>
  <c r="A20" i="12"/>
  <c r="A19" i="12"/>
  <c r="H18" i="12"/>
  <c r="A18" i="12"/>
  <c r="H17" i="12"/>
  <c r="A17" i="12"/>
  <c r="A16" i="12"/>
  <c r="A15" i="12"/>
  <c r="A14" i="12"/>
  <c r="A13" i="12"/>
  <c r="A12" i="12"/>
  <c r="A11" i="12"/>
  <c r="A10" i="12"/>
  <c r="A9" i="12"/>
  <c r="A8" i="12"/>
  <c r="A7" i="12"/>
  <c r="D6" i="12"/>
  <c r="A6" i="12"/>
  <c r="R5" i="12"/>
  <c r="J5" i="12"/>
  <c r="D5" i="12"/>
  <c r="A5" i="12"/>
  <c r="R4" i="12"/>
  <c r="J4" i="12"/>
  <c r="D4" i="12"/>
  <c r="A4" i="12"/>
  <c r="C24" i="7"/>
  <c r="D24" i="7"/>
  <c r="C23" i="7"/>
  <c r="D23" i="7"/>
  <c r="H22" i="7"/>
  <c r="H18" i="7"/>
  <c r="H17" i="7"/>
  <c r="D6" i="7"/>
  <c r="R5" i="7"/>
  <c r="J5" i="7"/>
  <c r="D5" i="7"/>
  <c r="R4" i="7"/>
  <c r="J4" i="7"/>
  <c r="D4" i="7"/>
  <c r="S35" i="7"/>
  <c r="S36" i="7"/>
  <c r="S41" i="7"/>
  <c r="S46" i="7"/>
  <c r="C11" i="11"/>
  <c r="S37" i="7"/>
  <c r="S38" i="7"/>
  <c r="S39" i="7"/>
  <c r="S40" i="7"/>
  <c r="S43" i="7"/>
  <c r="S45" i="7"/>
  <c r="Q35" i="7"/>
  <c r="Q41" i="7"/>
  <c r="Q46" i="7"/>
  <c r="C10" i="11"/>
  <c r="Q36" i="7"/>
  <c r="Q37" i="7"/>
  <c r="Q38" i="7"/>
  <c r="Q39" i="7"/>
  <c r="Q40" i="7"/>
  <c r="Q43" i="7"/>
  <c r="Q45" i="7"/>
  <c r="O35" i="7"/>
  <c r="O41" i="7"/>
  <c r="O46" i="7"/>
  <c r="C9" i="11"/>
  <c r="O36" i="7"/>
  <c r="O37" i="7"/>
  <c r="O38" i="7"/>
  <c r="O39" i="7"/>
  <c r="O40" i="7"/>
  <c r="O43" i="7"/>
  <c r="O45" i="7"/>
  <c r="M35" i="7"/>
  <c r="M36" i="7"/>
  <c r="M37" i="7"/>
  <c r="M38" i="7"/>
  <c r="M39" i="7"/>
  <c r="M40" i="7"/>
  <c r="M41" i="7"/>
  <c r="M46" i="7"/>
  <c r="C8" i="11"/>
  <c r="M43" i="7"/>
  <c r="M45" i="7"/>
  <c r="K35" i="7"/>
  <c r="K36" i="7"/>
  <c r="K41" i="7"/>
  <c r="K46" i="7"/>
  <c r="C7" i="11"/>
  <c r="K37" i="7"/>
  <c r="K38" i="7"/>
  <c r="K39" i="7"/>
  <c r="K40" i="7"/>
  <c r="K43" i="7"/>
  <c r="K45" i="7"/>
  <c r="A47" i="7"/>
  <c r="I41" i="7"/>
  <c r="I46" i="7"/>
  <c r="A46" i="7"/>
  <c r="A45" i="7"/>
  <c r="A44" i="7"/>
  <c r="A43" i="7"/>
  <c r="A42" i="7"/>
  <c r="A41" i="7"/>
  <c r="A40" i="7"/>
  <c r="A39" i="7"/>
  <c r="A38" i="7"/>
  <c r="A37" i="7"/>
  <c r="A36" i="7"/>
  <c r="A35" i="7"/>
  <c r="A34" i="7"/>
  <c r="A33" i="7"/>
  <c r="A32" i="7"/>
  <c r="A31" i="7"/>
  <c r="A30" i="7"/>
  <c r="A29" i="7"/>
  <c r="A28" i="7"/>
  <c r="R25" i="7"/>
  <c r="R27" i="7"/>
  <c r="P25" i="7"/>
  <c r="P27" i="7"/>
  <c r="N25" i="7"/>
  <c r="N27" i="7"/>
  <c r="L25" i="7"/>
  <c r="L27" i="7"/>
  <c r="J25" i="7"/>
  <c r="J27" i="7"/>
  <c r="A27" i="7"/>
  <c r="A26" i="7"/>
  <c r="A25" i="7"/>
  <c r="A24" i="7"/>
  <c r="A23" i="7"/>
  <c r="A22" i="7"/>
  <c r="A21" i="7"/>
  <c r="A20" i="7"/>
  <c r="A19" i="7"/>
  <c r="A18" i="7"/>
  <c r="A17" i="7"/>
  <c r="A16" i="7"/>
  <c r="A15" i="7"/>
  <c r="A14" i="7"/>
  <c r="A13" i="7"/>
  <c r="A12" i="7"/>
  <c r="A11" i="7"/>
  <c r="A10" i="7"/>
  <c r="S35" i="2"/>
  <c r="S36" i="2"/>
  <c r="S37" i="2"/>
  <c r="S38" i="2"/>
  <c r="S39" i="2"/>
  <c r="S40" i="2"/>
  <c r="S43" i="2"/>
  <c r="S45" i="2"/>
  <c r="Q35" i="2"/>
  <c r="Q36" i="2"/>
  <c r="Q37" i="2"/>
  <c r="Q38" i="2"/>
  <c r="Q39" i="2"/>
  <c r="Q40" i="2"/>
  <c r="Q43" i="2"/>
  <c r="Q45" i="2"/>
  <c r="O35" i="2"/>
  <c r="O36" i="2"/>
  <c r="O37" i="2"/>
  <c r="O38" i="2"/>
  <c r="O39" i="2"/>
  <c r="O40" i="2"/>
  <c r="O43" i="2"/>
  <c r="O45" i="2"/>
  <c r="M35" i="2"/>
  <c r="M36" i="2"/>
  <c r="M37" i="2"/>
  <c r="M38" i="2"/>
  <c r="M39" i="2"/>
  <c r="M40" i="2"/>
  <c r="M43" i="2"/>
  <c r="M45" i="2"/>
  <c r="R25" i="2"/>
  <c r="R27" i="2"/>
  <c r="P25" i="2"/>
  <c r="P27" i="2"/>
  <c r="N25" i="2"/>
  <c r="N27" i="2"/>
  <c r="L25" i="2"/>
  <c r="L27" i="2"/>
  <c r="A17" i="2"/>
  <c r="A16" i="2"/>
  <c r="A15" i="2"/>
  <c r="A14" i="2"/>
  <c r="A18" i="2"/>
  <c r="D24" i="2"/>
  <c r="D23" i="2"/>
  <c r="A9" i="7"/>
  <c r="A8" i="7"/>
  <c r="A7" i="7"/>
  <c r="A6" i="7"/>
  <c r="A5" i="7"/>
  <c r="A4" i="7"/>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2"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2" i="6"/>
  <c r="C201"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G19" i="6"/>
  <c r="G20" i="6"/>
  <c r="G18" i="6"/>
  <c r="G17" i="6"/>
  <c r="G21" i="6"/>
  <c r="G16" i="6"/>
  <c r="G12" i="6"/>
  <c r="G13" i="6"/>
  <c r="A19" i="2"/>
  <c r="A20" i="2"/>
  <c r="A21" i="2"/>
  <c r="A22" i="2"/>
  <c r="A23" i="2"/>
  <c r="A24" i="2"/>
  <c r="A25" i="2"/>
  <c r="A26" i="2"/>
  <c r="A27" i="2"/>
  <c r="A28" i="2"/>
  <c r="A29" i="2"/>
  <c r="A30" i="2"/>
  <c r="A31" i="2"/>
  <c r="A32" i="2"/>
  <c r="A33" i="2"/>
  <c r="A34" i="2"/>
  <c r="G15" i="6"/>
  <c r="G14" i="6"/>
  <c r="J25" i="2"/>
  <c r="J27" i="2"/>
  <c r="G7" i="6"/>
  <c r="G8" i="6"/>
  <c r="G10" i="6"/>
  <c r="G11" i="6"/>
  <c r="G9" i="6"/>
  <c r="K36" i="2"/>
  <c r="A5" i="2"/>
  <c r="A6" i="2"/>
  <c r="A7" i="2"/>
  <c r="A8" i="2"/>
  <c r="A9" i="2"/>
  <c r="A10" i="2"/>
  <c r="A11" i="2"/>
  <c r="A12" i="2"/>
  <c r="A13" i="2"/>
  <c r="A35" i="2"/>
  <c r="A36" i="2"/>
  <c r="A37" i="2"/>
  <c r="A38" i="2"/>
  <c r="A39" i="2"/>
  <c r="A40" i="2"/>
  <c r="A41" i="2"/>
  <c r="A42" i="2"/>
  <c r="A43" i="2"/>
  <c r="A44" i="2"/>
  <c r="A45" i="2"/>
  <c r="A46" i="2"/>
  <c r="A47" i="2"/>
  <c r="A4" i="2"/>
  <c r="I41" i="2"/>
  <c r="I46" i="2"/>
  <c r="K45" i="2"/>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2"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2"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K40" i="2"/>
  <c r="K39" i="2"/>
  <c r="K38" i="2"/>
  <c r="K37" i="2"/>
  <c r="K43" i="2"/>
  <c r="K35" i="2"/>
  <c r="M41" i="2"/>
  <c r="M46" i="2"/>
  <c r="G3" i="6"/>
  <c r="O41" i="2"/>
  <c r="O46" i="2"/>
  <c r="G4" i="6"/>
  <c r="Q41" i="2"/>
  <c r="Q46" i="2"/>
  <c r="C5" i="11"/>
  <c r="S41" i="2"/>
  <c r="S46" i="2"/>
  <c r="G6" i="6"/>
  <c r="K41" i="2"/>
  <c r="K46" i="2"/>
  <c r="R2" i="23"/>
  <c r="R2" i="18"/>
  <c r="C4" i="11"/>
  <c r="R2" i="16"/>
  <c r="R2" i="13"/>
  <c r="G5" i="6"/>
  <c r="C6" i="11"/>
  <c r="C3" i="11"/>
  <c r="R2" i="21"/>
  <c r="G2" i="6"/>
  <c r="R2" i="24"/>
  <c r="R2" i="17"/>
  <c r="R2" i="26"/>
  <c r="R2" i="12"/>
  <c r="R2" i="27"/>
  <c r="R2" i="29"/>
  <c r="R2" i="7"/>
  <c r="R2" i="20"/>
  <c r="R2" i="14"/>
  <c r="R2" i="25"/>
  <c r="R2" i="28"/>
  <c r="R2" i="22"/>
  <c r="C2" i="11"/>
  <c r="M47" i="28"/>
  <c r="A93" i="11"/>
  <c r="R2" i="15"/>
  <c r="R2" i="2"/>
  <c r="R2" i="19"/>
  <c r="K47" i="16"/>
  <c r="A32" i="11"/>
  <c r="K47" i="17"/>
  <c r="A37" i="11"/>
  <c r="O47" i="28"/>
  <c r="A94" i="11"/>
  <c r="S47" i="17"/>
  <c r="A41" i="11"/>
  <c r="Q47" i="15"/>
  <c r="A30" i="11"/>
  <c r="K47" i="25"/>
  <c r="A77" i="11"/>
  <c r="Q47" i="22"/>
  <c r="A65" i="11"/>
  <c r="S47" i="23"/>
  <c r="A71" i="11"/>
  <c r="M47" i="16"/>
  <c r="A33" i="11"/>
  <c r="S47" i="15"/>
  <c r="A31" i="11"/>
  <c r="K47" i="23"/>
  <c r="A67" i="11"/>
  <c r="M47" i="27"/>
  <c r="A88" i="11"/>
  <c r="S47" i="28"/>
  <c r="A96" i="11"/>
  <c r="Q47" i="7"/>
  <c r="A10" i="11"/>
  <c r="Q47" i="29"/>
  <c r="A100" i="11"/>
  <c r="M47" i="7"/>
  <c r="A8" i="11"/>
  <c r="S47" i="19"/>
  <c r="A51" i="11"/>
  <c r="M47" i="23"/>
  <c r="A68" i="11"/>
  <c r="K47" i="19"/>
  <c r="A47" i="11"/>
  <c r="S47" i="2"/>
  <c r="A6" i="11"/>
  <c r="S47" i="7"/>
  <c r="A11" i="11"/>
  <c r="S47" i="26"/>
  <c r="A86" i="11"/>
  <c r="O47" i="13"/>
  <c r="A19" i="11"/>
  <c r="S47" i="21"/>
  <c r="A61" i="11"/>
  <c r="Q47" i="23"/>
  <c r="A70" i="11"/>
  <c r="Q47" i="24"/>
  <c r="A75" i="11"/>
  <c r="Q47" i="25"/>
  <c r="A80" i="11"/>
  <c r="M47" i="13"/>
  <c r="A18" i="11"/>
  <c r="Q47" i="28"/>
  <c r="A95" i="11"/>
  <c r="K47" i="2"/>
  <c r="A2" i="11"/>
  <c r="S47" i="25"/>
  <c r="A81" i="11"/>
  <c r="M47" i="19"/>
  <c r="A48" i="11"/>
  <c r="S47" i="16"/>
  <c r="A36" i="11"/>
  <c r="Q47" i="16"/>
  <c r="A35" i="11"/>
  <c r="S47" i="14"/>
  <c r="A26" i="11"/>
  <c r="O47" i="22"/>
  <c r="A64" i="11"/>
  <c r="O47" i="21"/>
  <c r="A59" i="11"/>
  <c r="O47" i="29"/>
  <c r="A99" i="11"/>
  <c r="O47" i="7"/>
  <c r="A9" i="11"/>
  <c r="S47" i="27"/>
  <c r="A91" i="11"/>
  <c r="K47" i="27"/>
  <c r="A87" i="11"/>
  <c r="M47" i="2"/>
  <c r="A3" i="11"/>
  <c r="Q47" i="13"/>
  <c r="A20" i="11"/>
  <c r="Q47" i="12"/>
  <c r="A15" i="11"/>
  <c r="K47" i="13"/>
  <c r="A17" i="11"/>
  <c r="K47" i="29"/>
  <c r="A97" i="11"/>
  <c r="K47" i="20"/>
  <c r="A52" i="11"/>
  <c r="M47" i="26"/>
  <c r="A83" i="11"/>
  <c r="O47" i="26"/>
  <c r="A84" i="11"/>
  <c r="Q47" i="18"/>
  <c r="A45" i="11"/>
  <c r="M47" i="29"/>
  <c r="A98" i="11"/>
  <c r="O47" i="12"/>
  <c r="A14" i="11"/>
  <c r="K47" i="15"/>
  <c r="A27" i="11"/>
  <c r="K47" i="14"/>
  <c r="A22" i="11"/>
  <c r="S47" i="13"/>
  <c r="A21" i="11"/>
  <c r="S47" i="29"/>
  <c r="A101" i="11"/>
  <c r="S47" i="20"/>
  <c r="A56" i="11"/>
  <c r="Q47" i="2"/>
  <c r="A5" i="11"/>
  <c r="M47" i="18"/>
  <c r="A43" i="11"/>
  <c r="O47" i="17"/>
  <c r="A39" i="11"/>
  <c r="K47" i="12"/>
  <c r="A12" i="11"/>
  <c r="O47" i="15"/>
  <c r="A29" i="11"/>
  <c r="K47" i="18"/>
  <c r="A42" i="11"/>
  <c r="O47" i="20"/>
  <c r="A54" i="11"/>
  <c r="Q47" i="21"/>
  <c r="A60" i="11"/>
  <c r="K47" i="22"/>
  <c r="A62" i="11"/>
  <c r="Q47" i="19"/>
  <c r="A50" i="11"/>
  <c r="S47" i="12"/>
  <c r="A16" i="11"/>
  <c r="Q47" i="26"/>
  <c r="A85" i="11"/>
  <c r="O47" i="23"/>
  <c r="A69" i="11"/>
  <c r="K47" i="26"/>
  <c r="A82" i="11"/>
  <c r="O47" i="2"/>
  <c r="A4" i="11"/>
  <c r="Q47" i="27"/>
  <c r="A90" i="11"/>
  <c r="M47" i="12"/>
  <c r="A13" i="11"/>
  <c r="Q47" i="14"/>
  <c r="A25" i="11"/>
  <c r="M47" i="17"/>
  <c r="A38" i="11"/>
  <c r="O47" i="18"/>
  <c r="A44" i="11"/>
  <c r="M47" i="15"/>
  <c r="A28" i="11"/>
  <c r="M47" i="22"/>
  <c r="A63" i="11"/>
  <c r="O47" i="24"/>
  <c r="A74" i="11"/>
  <c r="M47" i="21"/>
  <c r="A58" i="11"/>
  <c r="O47" i="27"/>
  <c r="A89" i="11"/>
  <c r="O47" i="25"/>
  <c r="A79" i="11"/>
  <c r="K47" i="7"/>
  <c r="A7" i="11"/>
  <c r="O47" i="14"/>
  <c r="A24" i="11"/>
  <c r="O47" i="19"/>
  <c r="A49" i="11"/>
  <c r="Q47" i="20"/>
  <c r="A55" i="11"/>
  <c r="S47" i="24"/>
  <c r="A76" i="11"/>
  <c r="Q47" i="17"/>
  <c r="A40" i="11"/>
  <c r="S47" i="18"/>
  <c r="A46" i="11"/>
  <c r="K47" i="24"/>
  <c r="A72" i="11"/>
  <c r="M47" i="25"/>
  <c r="A78" i="11"/>
  <c r="S47" i="22"/>
  <c r="A66" i="11"/>
  <c r="K47" i="21"/>
  <c r="A57" i="11"/>
  <c r="M47" i="14"/>
  <c r="A23" i="11"/>
  <c r="K47" i="28"/>
  <c r="A92" i="11"/>
  <c r="M47" i="20"/>
  <c r="A53" i="11"/>
  <c r="M47" i="24"/>
  <c r="A73" i="11"/>
  <c r="O47" i="16"/>
  <c r="A3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81E0ED0E-C3DB-4C22-8463-AA6C24BB98A6}">
      <text>
        <r>
          <rPr>
            <sz val="9"/>
            <color indexed="81"/>
            <rFont val="Tahoma"/>
            <family val="2"/>
          </rPr>
          <t>Weightings must total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9B7A025A-C0EA-44AB-AA10-6C85A23F373A}">
      <text>
        <r>
          <rPr>
            <sz val="9"/>
            <color indexed="81"/>
            <rFont val="Tahoma"/>
            <family val="2"/>
          </rPr>
          <t>Weightings must total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964C9972-4652-4AA4-85C4-615087A9E819}">
      <text>
        <r>
          <rPr>
            <sz val="9"/>
            <color indexed="81"/>
            <rFont val="Tahoma"/>
            <family val="2"/>
          </rPr>
          <t>Weightings must total 100.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BDE2C870-5C64-4797-8F8A-3F7014F8F594}">
      <text>
        <r>
          <rPr>
            <sz val="9"/>
            <color indexed="81"/>
            <rFont val="Tahoma"/>
            <family val="2"/>
          </rPr>
          <t>Weightings must total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7FBD963-CC28-4C8C-A317-9C7B72371264}">
      <text>
        <r>
          <rPr>
            <sz val="9"/>
            <color indexed="81"/>
            <rFont val="Tahoma"/>
            <family val="2"/>
          </rPr>
          <t>Weightings must total 100.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868DCAE4-84E1-4C4B-9594-158C4F90EC9A}">
      <text>
        <r>
          <rPr>
            <sz val="9"/>
            <color indexed="81"/>
            <rFont val="Tahoma"/>
            <family val="2"/>
          </rPr>
          <t>Weightings must total 100.</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131B808-6F28-4948-8AC1-4F3188914B01}">
      <text>
        <r>
          <rPr>
            <sz val="9"/>
            <color indexed="81"/>
            <rFont val="Tahoma"/>
            <family val="2"/>
          </rPr>
          <t>Weightings must total 100.</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BBFC85F-C61F-4F71-A98D-4F02E3E300D6}">
      <text>
        <r>
          <rPr>
            <sz val="9"/>
            <color indexed="81"/>
            <rFont val="Tahoma"/>
            <family val="2"/>
          </rPr>
          <t>Weightings must total 100.</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08F1860-651D-444C-BDED-B593AEEB756C}">
      <text>
        <r>
          <rPr>
            <sz val="9"/>
            <color indexed="81"/>
            <rFont val="Tahoma"/>
            <family val="2"/>
          </rPr>
          <t>Weightings must total 100.</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2B1908D-161D-4FDC-B060-0C04F5C5A334}">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0AA35DC-6C65-4503-874C-9C142B86D0E4}">
      <text>
        <r>
          <rPr>
            <sz val="9"/>
            <color indexed="81"/>
            <rFont val="Tahoma"/>
            <family val="2"/>
          </rPr>
          <t>Weightings must total 100.</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4B2BE06-DB8F-4597-A08D-97645839A22F}">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1C054001-B5AE-4726-B3A9-E1A15615B02F}">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DF1A95A-86D0-40C0-9DD4-27DA56A513A2}">
      <text>
        <r>
          <rPr>
            <sz val="9"/>
            <color indexed="81"/>
            <rFont val="Tahoma"/>
            <family val="2"/>
          </rPr>
          <t>Weightings must total 100.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26D94A1-488A-4A7D-8BA3-45E1A35EC906}">
      <text>
        <r>
          <rPr>
            <sz val="9"/>
            <color indexed="81"/>
            <rFont val="Tahoma"/>
            <family val="2"/>
          </rPr>
          <t>Weightings must total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27FCA39D-CEBE-43BB-96E4-E8BE388B8DB0}">
      <text>
        <r>
          <rPr>
            <sz val="9"/>
            <color indexed="81"/>
            <rFont val="Tahoma"/>
            <family val="2"/>
          </rPr>
          <t>Weightings must total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AB2AF4E5-616E-492C-A723-1AB0623ED471}">
      <text>
        <r>
          <rPr>
            <sz val="9"/>
            <color indexed="81"/>
            <rFont val="Tahoma"/>
            <family val="2"/>
          </rPr>
          <t>Weightings must total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275A4F8-287B-43D8-A407-33A94A7CA065}">
      <text>
        <r>
          <rPr>
            <sz val="9"/>
            <color indexed="81"/>
            <rFont val="Tahoma"/>
            <family val="2"/>
          </rPr>
          <t>Weightings must total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C49477C-33A0-490F-A8CF-ADA47A9DC719}">
      <text>
        <r>
          <rPr>
            <sz val="9"/>
            <color indexed="81"/>
            <rFont val="Tahoma"/>
            <family val="2"/>
          </rPr>
          <t>Weightings must total 100.</t>
        </r>
      </text>
    </comment>
  </commentList>
</comments>
</file>

<file path=xl/sharedStrings.xml><?xml version="1.0" encoding="utf-8"?>
<sst xmlns="http://schemas.openxmlformats.org/spreadsheetml/2006/main" count="2341" uniqueCount="544">
  <si>
    <t xml:space="preserve"> </t>
  </si>
  <si>
    <t>in %</t>
  </si>
  <si>
    <t>(max.10)</t>
  </si>
  <si>
    <t>(2)x(3)</t>
  </si>
  <si>
    <t>30-70</t>
  </si>
  <si>
    <t>10-40</t>
  </si>
  <si>
    <t>0-30</t>
  </si>
  <si>
    <t>Länder und Regionen (Basis)</t>
  </si>
  <si>
    <t>Länder und Regionen (Zeile 35)</t>
  </si>
  <si>
    <t>Auswahl ja/nein</t>
  </si>
  <si>
    <t>Afghanistan</t>
  </si>
  <si>
    <t>Åland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</si>
  <si>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</si>
  <si>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</si>
  <si>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</si>
  <si>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</si>
  <si>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</si>
  <si>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</si>
  <si>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</si>
  <si>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</si>
  <si>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</si>
  <si>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</si>
  <si>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</si>
  <si>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</si>
  <si>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</si>
  <si>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</si>
  <si>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</si>
  <si>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</si>
  <si>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</si>
  <si>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</si>
  <si>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</si>
  <si>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</si>
  <si>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</si>
  <si>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</si>
  <si>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</si>
  <si>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</si>
  <si>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</si>
  <si>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</si>
  <si>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</si>
  <si>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Brazil</t>
  </si>
  <si>
    <t>British Virgin Islands</t>
  </si>
  <si>
    <t>Brunei Darussalam</t>
  </si>
  <si>
    <t>Bulgaria</t>
  </si>
  <si>
    <t>Burkina Faso</t>
  </si>
  <si>
    <t>Burundi</t>
  </si>
  <si>
    <t>Cabo Verde</t>
  </si>
  <si>
    <t>Cambodia</t>
  </si>
  <si>
    <t>Cameroon</t>
  </si>
  <si>
    <t>Canada</t>
  </si>
  <si>
    <t>Cayman Islands</t>
  </si>
  <si>
    <t>Central African Republic</t>
  </si>
  <si>
    <t>Chad</t>
  </si>
  <si>
    <t>Channel Islands</t>
  </si>
  <si>
    <t>Chile</t>
  </si>
  <si>
    <t>China</t>
  </si>
  <si>
    <t>China, Hong Kong Special Administrative Region</t>
  </si>
  <si>
    <t>China, Macao Special Administrative Region</t>
  </si>
  <si>
    <t>Colombia</t>
  </si>
  <si>
    <t>Comoros</t>
  </si>
  <si>
    <t>Congo</t>
  </si>
  <si>
    <t>Cook Islands</t>
  </si>
  <si>
    <t>Costa Rica</t>
  </si>
  <si>
    <t>Côte d'Ivoire</t>
  </si>
  <si>
    <t>Croatia</t>
  </si>
  <si>
    <t>Cuba</t>
  </si>
  <si>
    <t>Curaçao</t>
  </si>
  <si>
    <t>Cyprus</t>
  </si>
  <si>
    <t>Czech Republic</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</si>
  <si>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</si>
  <si>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</si>
  <si>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</si>
  <si>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</si>
  <si>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</si>
  <si>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</si>
  <si>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</si>
  <si>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</si>
  <si>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</si>
  <si>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</si>
  <si>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</si>
  <si>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</si>
  <si>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</si>
  <si>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</si>
  <si>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</si>
  <si>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</si>
  <si>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</si>
  <si>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</si>
  <si>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</si>
  <si>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</si>
  <si>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</si>
  <si>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</si>
  <si>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</si>
  <si>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</si>
  <si>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</si>
  <si>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</si>
  <si>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</si>
  <si>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</si>
  <si>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</si>
  <si>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</si>
  <si>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</si>
  <si>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</si>
  <si>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</si>
  <si>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</si>
  <si>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</si>
  <si>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</si>
  <si>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</si>
  <si>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</si>
  <si>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</si>
  <si>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</si>
  <si>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</si>
  <si>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</si>
  <si>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</si>
  <si>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</si>
  <si>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</si>
  <si>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</si>
  <si>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</si>
  <si>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</si>
  <si>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</si>
  <si>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</si>
  <si>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</si>
  <si>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</si>
  <si>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</si>
  <si>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</si>
  <si>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</si>
  <si>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</si>
  <si>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</si>
  <si>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</si>
  <si>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</si>
  <si>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</si>
  <si>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</si>
  <si>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</si>
  <si>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</si>
  <si>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</si>
  <si>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</si>
  <si>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</si>
  <si>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</si>
  <si>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</si>
  <si>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</si>
  <si>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</si>
  <si>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</si>
  <si>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</si>
  <si>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</si>
  <si>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</si>
  <si>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</si>
  <si>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</si>
  <si>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</si>
  <si>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</si>
  <si>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</si>
  <si>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</si>
  <si>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</si>
  <si>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</si>
  <si>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</si>
  <si>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</si>
  <si>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</si>
  <si>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</si>
  <si>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</si>
  <si>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</si>
  <si>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</si>
  <si>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</si>
  <si>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</si>
  <si>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</si>
  <si>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</si>
  <si>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</si>
  <si>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</si>
  <si>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</si>
  <si>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</si>
  <si>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</si>
  <si>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</si>
  <si>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</si>
  <si>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</si>
  <si>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</si>
  <si>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</si>
  <si>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</si>
  <si>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</si>
  <si>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</si>
  <si>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</si>
  <si>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</si>
  <si>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</si>
  <si>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</si>
  <si>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</si>
  <si>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</si>
  <si>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</si>
  <si>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</si>
  <si>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</si>
  <si>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</si>
  <si>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</si>
  <si>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</si>
  <si>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</si>
  <si>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</si>
  <si>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</si>
  <si>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</si>
  <si>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</si>
  <si>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</si>
  <si>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</si>
  <si>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</si>
  <si>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</si>
  <si>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</si>
  <si>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</si>
  <si>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</si>
  <si>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</si>
  <si>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</si>
  <si>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</si>
  <si>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</si>
  <si>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</si>
  <si>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</si>
  <si>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</si>
  <si>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</si>
  <si>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</si>
  <si>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</si>
  <si>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</si>
  <si>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</si>
  <si>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</si>
  <si>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</si>
  <si>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</si>
  <si>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State of Palestine</t>
  </si>
  <si>
    <t>Sudan</t>
  </si>
  <si>
    <t>Suriname</t>
  </si>
  <si>
    <t>Svalbard and Jan Mayen Islands</t>
  </si>
  <si>
    <t>Swaziland</t>
  </si>
  <si>
    <t>Sweden</t>
  </si>
  <si>
    <t>Switzerland</t>
  </si>
  <si>
    <t>Syrian Arab Republic</t>
  </si>
  <si>
    <t>Tajikistan</t>
  </si>
  <si>
    <t>Thailand</t>
  </si>
  <si>
    <t>The former Yugoslav Republic of Macedonia</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</si>
  <si>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</si>
  <si>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</si>
  <si>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</si>
  <si>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</si>
  <si>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</si>
  <si>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</si>
  <si>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</si>
  <si>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</si>
  <si>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</si>
  <si>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</si>
  <si>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</si>
  <si>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</si>
  <si>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</si>
  <si>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</si>
  <si>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Republic of Tanzania</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</si>
  <si>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</si>
  <si>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</si>
  <si>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</si>
  <si>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</si>
  <si>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</si>
  <si>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</si>
  <si>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</si>
  <si>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</si>
  <si>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</si>
  <si>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</si>
  <si>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</si>
  <si>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</si>
  <si>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geeignet/ungeeignet</t>
  </si>
  <si>
    <t>Länder und Regionen</t>
  </si>
  <si>
    <t>Mindestzahl</t>
  </si>
  <si>
    <t xml:space="preserve"> 1. </t>
  </si>
  <si>
    <t xml:space="preserve"> 2. </t>
  </si>
  <si>
    <t xml:space="preserve"> 3. </t>
  </si>
  <si>
    <t xml:space="preserve"> 4. </t>
  </si>
  <si>
    <t xml:space="preserve"> 5. </t>
  </si>
  <si>
    <t>World</t>
  </si>
  <si>
    <t>Africa</t>
  </si>
  <si>
    <t>Eastern Africa</t>
  </si>
  <si>
    <t>Middle Africa</t>
  </si>
  <si>
    <t>Northern Africa</t>
  </si>
  <si>
    <t>Southern Africa</t>
  </si>
  <si>
    <t>Western Africa</t>
  </si>
  <si>
    <t>Americas</t>
  </si>
  <si>
    <t>Latin America and the Caribbean     </t>
  </si>
  <si>
    <t>Caribbean</t>
  </si>
  <si>
    <t>Central America</t>
  </si>
  <si>
    <t>South America</t>
  </si>
  <si>
    <t>Northern America</t>
  </si>
  <si>
    <t>Asia</t>
  </si>
  <si>
    <t>Central Asia</t>
  </si>
  <si>
    <t>Eastern Asia</t>
  </si>
  <si>
    <t>Southern Asia</t>
  </si>
  <si>
    <t>South-Eastern Asia</t>
  </si>
  <si>
    <t>Western Asia</t>
  </si>
  <si>
    <t>Europe</t>
  </si>
  <si>
    <t>Eastern Europe</t>
  </si>
  <si>
    <t>Northern Europe</t>
  </si>
  <si>
    <t>Southern Europe</t>
  </si>
  <si>
    <t>Western Europe</t>
  </si>
  <si>
    <t>Oceania</t>
  </si>
  <si>
    <t>(2)x(5)</t>
  </si>
  <si>
    <t>(2)x(7)</t>
  </si>
  <si>
    <t>(2)x(9)</t>
  </si>
  <si>
    <t>(2)x(11)</t>
  </si>
  <si>
    <t>(http://unstats.un.org/unsd/methods/m49/m49regin.htm#ftna)</t>
  </si>
  <si>
    <t>Latin America and the Caribbean</t>
  </si>
  <si>
    <t xml:space="preserve">Australie +
 New Zealand </t>
  </si>
  <si>
    <t>Malanesia</t>
  </si>
  <si>
    <t>Micronesien</t>
  </si>
  <si>
    <t>Polynesia</t>
  </si>
  <si>
    <t>Saint-Barthélemy</t>
  </si>
  <si>
    <t>Southern America</t>
  </si>
  <si>
    <t>MENA*</t>
  </si>
  <si>
    <t>Cote d'Ivoire</t>
  </si>
  <si>
    <t>Iran</t>
  </si>
  <si>
    <t xml:space="preserve">Iraq </t>
  </si>
  <si>
    <t xml:space="preserve">Jordan </t>
  </si>
  <si>
    <t>Kuweit</t>
  </si>
  <si>
    <t>Marocco</t>
  </si>
  <si>
    <t>Saudi-Arabia</t>
  </si>
  <si>
    <t>Syria</t>
  </si>
  <si>
    <t>*This region is provided in addition to UNstat</t>
  </si>
  <si>
    <t>Overview geographical regions and compositions</t>
  </si>
  <si>
    <t xml:space="preserve"> EUR</t>
  </si>
  <si>
    <t/>
  </si>
  <si>
    <t>Rangfolge</t>
  </si>
  <si>
    <t>yes</t>
  </si>
  <si>
    <t>no</t>
  </si>
  <si>
    <t>not applicable</t>
  </si>
  <si>
    <t xml:space="preserve">in World </t>
  </si>
  <si>
    <t xml:space="preserve">in Africa </t>
  </si>
  <si>
    <t xml:space="preserve">in Eastern Africa </t>
  </si>
  <si>
    <t xml:space="preserve">in Middle Africa </t>
  </si>
  <si>
    <t xml:space="preserve">in Northern Africa </t>
  </si>
  <si>
    <t xml:space="preserve">in Southern Africa </t>
  </si>
  <si>
    <t xml:space="preserve">in Western Africa </t>
  </si>
  <si>
    <t xml:space="preserve">in Americas </t>
  </si>
  <si>
    <t xml:space="preserve">in Latin America and the Caribbea </t>
  </si>
  <si>
    <t xml:space="preserve">in Caribbean </t>
  </si>
  <si>
    <t xml:space="preserve">in Central America </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</si>
  <si>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</si>
  <si>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</si>
  <si>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</si>
  <si>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</si>
  <si>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</si>
  <si>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</si>
  <si>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</si>
  <si>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</si>
  <si>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</si>
  <si>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</si>
  <si>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</si>
  <si>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</si>
  <si>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</si>
  <si>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</si>
  <si>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r>
      <rPr>
        <b/>
        <u/>
        <sz val="11"/>
        <rFont val="Arial"/>
        <family val="2"/>
      </rPr>
      <t>Information on drawing up a grid for assessing the eligibility of candidates/tenderers</t>
    </r>
    <r>
      <rPr>
        <sz val="8"/>
        <rFont val="Arial"/>
        <family val="2"/>
      </rPr>
      <t xml:space="preserve">
(September 2019)
You will find more information on the assessment grid in the handbook/guidelines [available soon]. Entries in the assessment grid only possible in the yellow fields. Entries on specifications and weighting of criteria columns B-I entered during preparation stage; assessments can be entered in columns J-S.
</t>
    </r>
  </si>
  <si>
    <t>Information on the commercial assessment</t>
  </si>
  <si>
    <r>
      <t xml:space="preserve">Line 14:
</t>
    </r>
    <r>
      <rPr>
        <sz val="8"/>
        <rFont val="Arial"/>
        <family val="2"/>
      </rPr>
      <t xml:space="preserve">The following table can be used as a guide to the minimum number of employees based on the expected contract value: </t>
    </r>
    <r>
      <rPr>
        <u/>
        <sz val="8"/>
        <rFont val="Arial"/>
        <family val="2"/>
      </rPr>
      <t xml:space="preserve">
</t>
    </r>
  </si>
  <si>
    <t>expected contract value 
(EUR)</t>
  </si>
  <si>
    <t xml:space="preserve">minimum no. of employees </t>
  </si>
  <si>
    <t>0 - 0.5 million</t>
  </si>
  <si>
    <t>5</t>
  </si>
  <si>
    <t>0.5 - 1 million</t>
  </si>
  <si>
    <t>10</t>
  </si>
  <si>
    <t>1 - 2 million</t>
  </si>
  <si>
    <t>15</t>
  </si>
  <si>
    <t>2 - 5 million</t>
  </si>
  <si>
    <t>20</t>
  </si>
  <si>
    <t>Information on the technical assessment</t>
  </si>
  <si>
    <r>
      <t xml:space="preserve">The minimum contract value for the reference projects </t>
    </r>
    <r>
      <rPr>
        <sz val="8"/>
        <color rgb="FFC00000"/>
        <rFont val="Arial"/>
        <family val="2"/>
      </rPr>
      <t>(line</t>
    </r>
    <r>
      <rPr>
        <sz val="8"/>
        <rFont val="Arial"/>
        <family val="2"/>
      </rPr>
      <t xml:space="preserve"> </t>
    </r>
    <r>
      <rPr>
        <sz val="8"/>
        <color rgb="FFC00000"/>
        <rFont val="Arial"/>
        <family val="2"/>
      </rPr>
      <t>18</t>
    </r>
    <r>
      <rPr>
        <sz val="8"/>
        <rFont val="Arial"/>
        <family val="2"/>
      </rPr>
      <t xml:space="preserve">), the assessment criteria and their weightings must be entered prior to calls for competitive tender. The minimum contract value can be set to zero. The following table outlines the permissible weightings (2) of the individual criteria. 
The </t>
    </r>
    <r>
      <rPr>
        <b/>
        <sz val="8"/>
        <rFont val="Arial"/>
        <family val="2"/>
      </rPr>
      <t>standard weightings serve as a guide</t>
    </r>
    <r>
      <rPr>
        <sz val="8"/>
        <rFont val="Arial"/>
        <family val="2"/>
      </rPr>
      <t xml:space="preserve"> but can be adapted to the specific requirements of the public tender in question (see B1, B2 and B3 below). The sum of the individual weightings must always be 100%.</t>
    </r>
  </si>
  <si>
    <t>Weighting</t>
  </si>
  <si>
    <t>Standard weighting 
in %</t>
  </si>
  <si>
    <t>Min./max. weighting 
in %</t>
  </si>
  <si>
    <t>B.1 Technical experience</t>
  </si>
  <si>
    <t>50</t>
  </si>
  <si>
    <t xml:space="preserve">B.2 Regional  experience </t>
  </si>
  <si>
    <t>30</t>
  </si>
  <si>
    <t>B.3 Development cooperation experience</t>
  </si>
  <si>
    <t>Assessment grid for checking the eligibility of candidates/tenderers (all procedures)</t>
  </si>
  <si>
    <t>Officer responsible for the commission</t>
  </si>
  <si>
    <t>Commercial assessor</t>
  </si>
  <si>
    <t>Technical assessor</t>
  </si>
  <si>
    <t>A. General information (all procedures)</t>
  </si>
  <si>
    <t>I. Commercial eligibility assessment</t>
  </si>
  <si>
    <t>Mandatory grounds for exclusion as per section 123 GWB</t>
  </si>
  <si>
    <t>Optional grounds for exclusion as per section 124 para. 1 GWB</t>
  </si>
  <si>
    <t>Optional grounds for exclusion as per section 124 para. 2 GWB</t>
  </si>
  <si>
    <t>Information: Evidence of commercial register entry</t>
  </si>
  <si>
    <t xml:space="preserve">In case of candidate/tenderer consortium: Declaration by candidate/tenderer consortium </t>
  </si>
  <si>
    <t>Average annual turnover for the last three financial years (last-but-four financial year can be included in case of tenders held within six months of end of last financial year).</t>
  </si>
  <si>
    <t>At least:</t>
  </si>
  <si>
    <t>Result</t>
  </si>
  <si>
    <t>persons</t>
  </si>
  <si>
    <t>Candidate/tenderer 1</t>
  </si>
  <si>
    <t>Candidate/tenderer 2</t>
  </si>
  <si>
    <t>Candidate/tenderer 3</t>
  </si>
  <si>
    <t>Candidate/tenderer 4</t>
  </si>
  <si>
    <t>Candidate/tenderer 5</t>
  </si>
  <si>
    <t>II. Technical eligibility assessment</t>
  </si>
  <si>
    <t>The technical assessment is only based on reference projects with a minimum commission value of:</t>
  </si>
  <si>
    <t>At least</t>
  </si>
  <si>
    <t>[fill technical field]</t>
  </si>
  <si>
    <t xml:space="preserve">and at least </t>
  </si>
  <si>
    <t>[please select region/country]</t>
  </si>
  <si>
    <t xml:space="preserve"> in the last 3 years.</t>
  </si>
  <si>
    <t>Overall result, commercial and technical</t>
  </si>
  <si>
    <t>B. Ranking (in addition for calls for competitive tender with a limited number of candidates)</t>
  </si>
  <si>
    <t>Critereon</t>
  </si>
  <si>
    <t>Score</t>
  </si>
  <si>
    <t>Assessment</t>
  </si>
  <si>
    <t>1. Technical experience</t>
  </si>
  <si>
    <t>Technical experience (up to five specialist areas, including cross-cutting themes)</t>
  </si>
  <si>
    <t>Total 1.</t>
  </si>
  <si>
    <t>2. Regional experience</t>
  </si>
  <si>
    <t>Regional experience</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</si>
  <si>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</si>
  <si>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</si>
  <si>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</si>
  <si>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</si>
  <si>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</si>
  <si>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</si>
  <si>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</si>
  <si>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Project title</t>
  </si>
  <si>
    <t>Processing number:</t>
  </si>
  <si>
    <t>Service tendered:</t>
  </si>
  <si>
    <t>Transaction number:</t>
  </si>
  <si>
    <t>Candidate/tenderer 6</t>
  </si>
  <si>
    <t>Candidate/tenderer 7</t>
  </si>
  <si>
    <t>Candidate/tenderer 8</t>
  </si>
  <si>
    <t>Candidate/tenderer 9</t>
  </si>
  <si>
    <t>Candidate/tenderer 10</t>
  </si>
  <si>
    <t>Candidate/tenderer 16</t>
  </si>
  <si>
    <t>Candidate/tenderer 17</t>
  </si>
  <si>
    <t>Candidate/tenderer 18</t>
  </si>
  <si>
    <t>Candidate/tenderer 19</t>
  </si>
  <si>
    <t>Candidate/tenderer 20</t>
  </si>
  <si>
    <t>Candidate/tenderer 11</t>
  </si>
  <si>
    <t>Candidate/tenderer 12</t>
  </si>
  <si>
    <t>Candidate/tenderer 13</t>
  </si>
  <si>
    <t>Candidate/tenderer 14</t>
  </si>
  <si>
    <t>Candidate/tenderer 15</t>
  </si>
  <si>
    <t xml:space="preserve">III. Weighted criteria </t>
  </si>
  <si>
    <t>Average number of employees and managers for the past three calendar years</t>
  </si>
  <si>
    <r>
      <t xml:space="preserve">Line 13:
</t>
    </r>
    <r>
      <rPr>
        <sz val="8"/>
        <rFont val="Arial"/>
        <family val="2"/>
      </rPr>
      <t>For the minimum annual turnover, you should use one to two times the expected contract value. Please note: this amount may not exceed twice the expected contract value in accordance with Section 45 (2) sentence 2 VgV. Another, more SME-friendly option is to calculate the expected contract value for one year and use this amount as the basis for calculating the minimum annual turnover.</t>
    </r>
  </si>
  <si>
    <t>Date, full first and last names, function, OU</t>
  </si>
  <si>
    <t>Optional grounds for exclusion as per section 22 LkSG</t>
  </si>
  <si>
    <t>eligible</t>
  </si>
  <si>
    <t>uneligible</t>
  </si>
  <si>
    <t xml:space="preserve"> (increases automatically if entries are made on the following pages)</t>
  </si>
  <si>
    <t>CandidateTenderer</t>
  </si>
  <si>
    <t>%</t>
  </si>
  <si>
    <t>CandidateTenderer 1-5</t>
  </si>
  <si>
    <t>CandidateTenderer 6-10</t>
  </si>
  <si>
    <t>CandidateTenderer 11-15</t>
  </si>
  <si>
    <t>CandidateTenderer 16-20</t>
  </si>
  <si>
    <t>CandidateTenderer 21-25</t>
  </si>
  <si>
    <t>Candidate/tenderer 21</t>
  </si>
  <si>
    <t>Candidate/tenderer 22</t>
  </si>
  <si>
    <t>Candidate/tenderer 23</t>
  </si>
  <si>
    <t>Candidate/tenderer 24</t>
  </si>
  <si>
    <t>Candidate/tenderer 25</t>
  </si>
  <si>
    <t>CandidateTenderer 26-30</t>
  </si>
  <si>
    <t>Candidate/tenderer 26</t>
  </si>
  <si>
    <t>Candidate/tenderer 27</t>
  </si>
  <si>
    <t>Candidate/tenderer 28</t>
  </si>
  <si>
    <t>Candidate/tenderer 29</t>
  </si>
  <si>
    <t>Candidate/tenderer 30</t>
  </si>
  <si>
    <t>CandidateTenderer 31-35</t>
  </si>
  <si>
    <t>Candidate/tenderer 31</t>
  </si>
  <si>
    <t>Candidate/tenderer 32</t>
  </si>
  <si>
    <t>Candidate/tenderer 33</t>
  </si>
  <si>
    <t>Candidate/tenderer 34</t>
  </si>
  <si>
    <t>Candidate/tenderer 35</t>
  </si>
  <si>
    <t>CandidateTenderer 36-40</t>
  </si>
  <si>
    <t>Candidate/tenderer 36</t>
  </si>
  <si>
    <t>Candidate/tenderer 37</t>
  </si>
  <si>
    <t>Candidate/tenderer 38</t>
  </si>
  <si>
    <t>Candidate/tenderer 39</t>
  </si>
  <si>
    <t>Candidate/tenderer 40</t>
  </si>
  <si>
    <t>CandidateTenderer 41-45</t>
  </si>
  <si>
    <t>Candidate/tenderer 41</t>
  </si>
  <si>
    <t>Candidate/tenderer 42</t>
  </si>
  <si>
    <t>Candidate/tenderer 43</t>
  </si>
  <si>
    <t>Candidate/tenderer 44</t>
  </si>
  <si>
    <t>Candidate/tenderer 45</t>
  </si>
  <si>
    <t>CandidateTenderer 46-50</t>
  </si>
  <si>
    <t>Candidate/tenderer 46</t>
  </si>
  <si>
    <t>Candidate/tenderer 47</t>
  </si>
  <si>
    <t>Candidate/tenderer 48</t>
  </si>
  <si>
    <t>Candidate/tenderer 49</t>
  </si>
  <si>
    <t>Candidate/tenderer 50</t>
  </si>
  <si>
    <t>CandidateTenderer 51-55</t>
  </si>
  <si>
    <t>Candidate/tenderer 51</t>
  </si>
  <si>
    <t>Candidate/tenderer 52</t>
  </si>
  <si>
    <t>Candidate/tenderer 53</t>
  </si>
  <si>
    <t>Candidate/tenderer 54</t>
  </si>
  <si>
    <t>Candidate/tenderer 55</t>
  </si>
  <si>
    <t>CandidateTenderer 56-60</t>
  </si>
  <si>
    <t>Candidate/tenderer 56</t>
  </si>
  <si>
    <t>Candidate/tenderer 57</t>
  </si>
  <si>
    <t>Candidate/tenderer 58</t>
  </si>
  <si>
    <t>Candidate/tenderer 59</t>
  </si>
  <si>
    <t>Candidate/tenderer 60</t>
  </si>
  <si>
    <t>CandidateTenderer 61-65</t>
  </si>
  <si>
    <t>Candidate/tenderer 61</t>
  </si>
  <si>
    <t>Candidate/tenderer 62</t>
  </si>
  <si>
    <t>Candidate/tenderer 63</t>
  </si>
  <si>
    <t>Candidate/tenderer 64</t>
  </si>
  <si>
    <t>Candidate/tenderer 65</t>
  </si>
  <si>
    <t>CandidateTenderer 66-70</t>
  </si>
  <si>
    <t>Candidate/tenderer 66</t>
  </si>
  <si>
    <t>Candidate/tenderer 67</t>
  </si>
  <si>
    <t>Candidate/tenderer 68</t>
  </si>
  <si>
    <t>Candidate/tenderer 69</t>
  </si>
  <si>
    <t>Candidate/tenderer 70</t>
  </si>
  <si>
    <t>CandidateTenderer 71-75</t>
  </si>
  <si>
    <t>Candidate/tenderer 71</t>
  </si>
  <si>
    <t>Candidate/tenderer 72</t>
  </si>
  <si>
    <t>Candidate/tenderer 73</t>
  </si>
  <si>
    <t>Candidate/tenderer 74</t>
  </si>
  <si>
    <t>Candidate/tenderer 75</t>
  </si>
  <si>
    <t>CandidateTenderer 76-80</t>
  </si>
  <si>
    <t>Candidate/tenderer 76</t>
  </si>
  <si>
    <t>Candidate/tenderer 77</t>
  </si>
  <si>
    <t>Candidate/tenderer 78</t>
  </si>
  <si>
    <t>Candidate/tenderer 79</t>
  </si>
  <si>
    <t>Candidate/tenderer 80</t>
  </si>
  <si>
    <t>CandidateTenderer 81-85</t>
  </si>
  <si>
    <t>Candidate/tenderer 81</t>
  </si>
  <si>
    <t>Candidate/tenderer 82</t>
  </si>
  <si>
    <t>Candidate/tenderer 83</t>
  </si>
  <si>
    <t>Candidate/tenderer 84</t>
  </si>
  <si>
    <t>Candidate/tenderer 85</t>
  </si>
  <si>
    <t>CandidateTenderer 86-90</t>
  </si>
  <si>
    <t>Candidate/tenderer 86</t>
  </si>
  <si>
    <t>Candidate/tenderer 87</t>
  </si>
  <si>
    <t>Candidate/tenderer 88</t>
  </si>
  <si>
    <t>Candidate/tenderer 89</t>
  </si>
  <si>
    <t>Candidate/tenderer 90</t>
  </si>
  <si>
    <t>CandidateTenderer 91-95</t>
  </si>
  <si>
    <t>Candidate/tenderer 91</t>
  </si>
  <si>
    <t>Candidate/tenderer 92</t>
  </si>
  <si>
    <t>Candidate/tenderer 93</t>
  </si>
  <si>
    <t>Candidate/tenderer 94</t>
  </si>
  <si>
    <t>Candidate/tenderer 95</t>
  </si>
  <si>
    <t>CandidateTenderer 96-100</t>
  </si>
  <si>
    <t>Candidate/tenderer 96</t>
  </si>
  <si>
    <t>Candidate/tenderer 97</t>
  </si>
  <si>
    <t>Candidate/tenderer 98</t>
  </si>
  <si>
    <t>Candidate/tenderer 99</t>
  </si>
  <si>
    <t>Candidate/tenderer 100</t>
  </si>
  <si>
    <t>PN 20.2277.0-001.00</t>
  </si>
  <si>
    <t>Sustainability UrbanTransport- Air Quality, Climate Action &amp; Accessibility (SUM-ACA)</t>
  </si>
  <si>
    <t>Integrated Mobility Plan for Shillong &amp; Rourkela</t>
  </si>
  <si>
    <t>in India</t>
  </si>
  <si>
    <t xml:space="preserve"> North East India</t>
  </si>
  <si>
    <t>Public Transport related to Route rationalisation, Operations or Business Planning</t>
  </si>
  <si>
    <t xml:space="preserve"> 1. 02 completed project in Bus service planning, including service and operations planning in last five years</t>
  </si>
  <si>
    <t xml:space="preserve"> 2. 02 completed project in Electrification &amp; formalisation of IPT/private buses in last five years</t>
  </si>
  <si>
    <t xml:space="preserve"> 3. 02 completed project in Policy/Toolkit/guidance/Long-term plan for government agencies in last five years</t>
  </si>
  <si>
    <t>83502596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</si>
</sst>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3">
    <font>
      <sz val="8"/>
      <name val="Arial"/>
    </font>
    <font>
      <sz val="10"/>
      <color theme="1"/>
      <name val="Arial"/>
      <family val="2"/>
    </font>
    <font>
      <sz val="8"/>
      <name val="Arial"/>
      <family val="2"/>
    </font>
    <font>
      <b/>
      <sz val="8"/>
      <name val="Arial"/>
      <family val="2"/>
    </font>
    <font>
      <sz val="8"/>
      <name val="Univers (WN)"/>
    </font>
    <font>
      <b/>
      <sz val="8"/>
      <name val="Arial"/>
      <family val="2"/>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u/>
      <sz val="8"/>
      <name val="Arial"/>
      <family val="2"/>
    </font>
    <font>
      <b/>
      <u/>
      <sz val="11"/>
      <name val="Arial"/>
      <family val="2"/>
    </font>
    <font>
      <b/>
      <u/>
      <sz val="9"/>
      <name val="Arial"/>
      <family val="2"/>
    </font>
    <font>
      <sz val="11"/>
      <name val="Calibri"/>
      <family val="2"/>
      <scheme val="minor"/>
    </font>
    <font>
      <u/>
      <sz val="8"/>
      <color theme="10"/>
      <name val="Arial"/>
      <family val="2"/>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75">
    <border>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thin">
        <color indexed="23"/>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right style="thin">
        <color indexed="64"/>
      </right>
      <top style="medium">
        <color rgb="FF808080"/>
      </top>
      <bottom style="thin">
        <color rgb="FF808080"/>
      </bottom>
      <diagonal/>
    </border>
    <border>
      <left/>
      <right style="thin">
        <color indexed="64"/>
      </right>
      <top style="thin">
        <color rgb="FF808080"/>
      </top>
      <bottom style="thin">
        <color rgb="FF808080"/>
      </bottom>
      <diagonal/>
    </border>
    <border>
      <left style="hair">
        <color indexed="64"/>
      </left>
      <right style="thin">
        <color indexed="64"/>
      </right>
      <top/>
      <bottom/>
      <diagonal/>
    </border>
    <border>
      <left style="thin">
        <color rgb="FF808080"/>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23"/>
      </right>
      <top/>
      <bottom style="thin">
        <color rgb="FF969696"/>
      </bottom>
      <diagonal/>
    </border>
    <border>
      <left/>
      <right style="thin">
        <color rgb="FF808080"/>
      </right>
      <top style="thin">
        <color rgb="FF808080"/>
      </top>
      <bottom/>
      <diagonal/>
    </border>
    <border>
      <left/>
      <right style="thin">
        <color rgb="FF808080"/>
      </right>
      <top style="hair">
        <color rgb="FF808080"/>
      </top>
      <bottom style="hair">
        <color rgb="FF808080"/>
      </bottom>
      <diagonal/>
    </border>
    <border>
      <left/>
      <right style="thin">
        <color rgb="FF808080"/>
      </right>
      <top style="hair">
        <color rgb="FF808080"/>
      </top>
      <bottom style="thin">
        <color rgb="FF808080"/>
      </bottom>
      <diagonal/>
    </border>
  </borders>
  <cellStyleXfs count="5">
    <xf numFmtId="0" fontId="0" fillId="0" borderId="0"/>
    <xf numFmtId="9" fontId="7" fillId="0" borderId="0" applyFont="0" applyFill="0" applyBorder="0" applyAlignment="0" applyProtection="0"/>
    <xf numFmtId="0" fontId="14" fillId="0" borderId="0" applyNumberFormat="0" applyFill="0" applyBorder="0" applyAlignment="0" applyProtection="0"/>
    <xf numFmtId="0" fontId="10" fillId="0" borderId="0"/>
    <xf numFmtId="0" fontId="32" fillId="0" borderId="0" applyNumberFormat="0" applyFill="0" applyBorder="0" applyAlignment="0" applyProtection="0"/>
  </cellStyleXfs>
  <cellXfs count="245">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3" xfId="0" applyFont="1" applyFill="1" applyBorder="1" applyAlignment="1" applyProtection="1">
      <alignment vertical="center"/>
      <protection locked="0"/>
    </xf>
    <xf numFmtId="0" fontId="9" fillId="0" borderId="0" xfId="0" applyFont="1"/>
    <xf numFmtId="0" fontId="10" fillId="0" borderId="0" xfId="0" applyFont="1"/>
    <xf numFmtId="0" fontId="2" fillId="0" borderId="1" xfId="0" applyFont="1" applyBorder="1" applyAlignment="1" applyProtection="1">
      <alignment vertical="center"/>
      <protection hidden="1"/>
    </xf>
    <xf numFmtId="0" fontId="2" fillId="3" borderId="22" xfId="0" applyFont="1" applyFill="1" applyBorder="1" applyAlignment="1" applyProtection="1">
      <alignment vertical="center"/>
      <protection locked="0"/>
    </xf>
    <xf numFmtId="0" fontId="3" fillId="0" borderId="6" xfId="0" applyFont="1" applyBorder="1" applyAlignment="1" applyProtection="1">
      <alignment vertical="center"/>
      <protection hidden="1"/>
    </xf>
    <xf numFmtId="0" fontId="2" fillId="0" borderId="26" xfId="1" applyNumberFormat="1" applyFont="1" applyFill="1" applyBorder="1" applyAlignment="1" applyProtection="1">
      <alignment vertical="center"/>
    </xf>
    <xf numFmtId="0" fontId="2" fillId="3" borderId="27" xfId="1" applyNumberFormat="1" applyFont="1" applyFill="1" applyBorder="1" applyAlignment="1" applyProtection="1">
      <alignment vertical="center"/>
      <protection locked="0"/>
    </xf>
    <xf numFmtId="0" fontId="2" fillId="3" borderId="38" xfId="1" applyNumberFormat="1" applyFont="1" applyFill="1" applyBorder="1" applyAlignment="1" applyProtection="1">
      <alignment vertical="center"/>
      <protection locked="0"/>
    </xf>
    <xf numFmtId="0" fontId="2" fillId="3" borderId="39" xfId="0" applyFont="1" applyFill="1" applyBorder="1" applyAlignment="1" applyProtection="1">
      <alignment vertical="center"/>
      <protection locked="0"/>
    </xf>
    <xf numFmtId="0" fontId="2" fillId="3" borderId="37" xfId="1" applyNumberFormat="1" applyFont="1" applyFill="1" applyBorder="1" applyAlignment="1" applyProtection="1">
      <alignment vertical="center"/>
      <protection locked="0"/>
    </xf>
    <xf numFmtId="0" fontId="2" fillId="3" borderId="35" xfId="0" applyFont="1" applyFill="1" applyBorder="1" applyAlignment="1" applyProtection="1">
      <alignment vertical="center"/>
      <protection locked="0"/>
    </xf>
    <xf numFmtId="0" fontId="2" fillId="3" borderId="25" xfId="1" applyNumberFormat="1" applyFont="1" applyFill="1" applyBorder="1" applyAlignment="1" applyProtection="1">
      <alignment vertical="center"/>
      <protection locked="0"/>
    </xf>
    <xf numFmtId="0" fontId="13" fillId="3" borderId="49" xfId="0" applyFont="1" applyFill="1" applyBorder="1" applyAlignment="1" applyProtection="1">
      <alignment vertical="center"/>
      <protection locked="0"/>
    </xf>
    <xf numFmtId="165" fontId="12" fillId="0" borderId="24" xfId="1" applyNumberFormat="1" applyFont="1" applyBorder="1" applyAlignment="1" applyProtection="1">
      <alignment vertical="center"/>
    </xf>
    <xf numFmtId="0" fontId="26" fillId="0" borderId="1" xfId="0" applyFont="1" applyBorder="1" applyAlignment="1" applyProtection="1">
      <alignment vertical="center"/>
      <protection hidden="1"/>
    </xf>
    <xf numFmtId="1" fontId="25" fillId="7" borderId="0" xfId="1" applyNumberFormat="1" applyFont="1" applyFill="1" applyBorder="1" applyAlignment="1" applyProtection="1">
      <alignment horizontal="right" vertical="center"/>
      <protection locked="0"/>
    </xf>
    <xf numFmtId="1" fontId="25" fillId="7" borderId="59" xfId="1" applyNumberFormat="1" applyFont="1" applyFill="1" applyBorder="1" applyAlignment="1" applyProtection="1">
      <alignment horizontal="right" vertical="center"/>
      <protection locked="0"/>
    </xf>
    <xf numFmtId="0" fontId="26" fillId="0" borderId="7" xfId="1" applyNumberFormat="1" applyFont="1" applyFill="1" applyBorder="1" applyAlignment="1" applyProtection="1">
      <alignment vertical="center"/>
    </xf>
    <xf numFmtId="1" fontId="2" fillId="7" borderId="55" xfId="1" applyNumberFormat="1" applyFont="1" applyFill="1" applyBorder="1" applyAlignment="1" applyProtection="1">
      <alignment horizontal="right" vertical="center"/>
      <protection locked="0"/>
    </xf>
    <xf numFmtId="1" fontId="2" fillId="7" borderId="57" xfId="1" applyNumberFormat="1" applyFont="1" applyFill="1" applyBorder="1" applyAlignment="1" applyProtection="1">
      <alignment horizontal="right" vertical="center"/>
      <protection locked="0"/>
    </xf>
    <xf numFmtId="1" fontId="2" fillId="7" borderId="58" xfId="1" applyNumberFormat="1" applyFont="1" applyFill="1" applyBorder="1" applyAlignment="1" applyProtection="1">
      <alignment horizontal="right" vertical="center"/>
      <protection locked="0"/>
    </xf>
    <xf numFmtId="0" fontId="3" fillId="0" borderId="31" xfId="1" applyNumberFormat="1" applyFont="1" applyFill="1" applyBorder="1" applyAlignment="1" applyProtection="1">
      <alignment vertical="center"/>
    </xf>
    <xf numFmtId="0" fontId="3" fillId="0" borderId="50" xfId="1" applyNumberFormat="1" applyFont="1" applyFill="1" applyBorder="1" applyAlignment="1" applyProtection="1">
      <alignment vertical="center"/>
    </xf>
    <xf numFmtId="0" fontId="25" fillId="0" borderId="0" xfId="0" applyFont="1" applyAlignment="1" applyProtection="1">
      <alignment vertical="center"/>
      <protection hidden="1"/>
    </xf>
    <xf numFmtId="0" fontId="3" fillId="0" borderId="1" xfId="0" applyFont="1" applyBorder="1" applyAlignment="1" applyProtection="1">
      <alignment vertical="center"/>
      <protection hidden="1"/>
    </xf>
    <xf numFmtId="0" fontId="16" fillId="0" borderId="0" xfId="0" applyFont="1" applyAlignment="1" applyProtection="1">
      <alignment vertical="center"/>
      <protection hidden="1"/>
    </xf>
    <xf numFmtId="0" fontId="0" fillId="0" borderId="0" xfId="0" applyAlignment="1">
      <alignment horizontal="center"/>
    </xf>
    <xf numFmtId="0" fontId="16" fillId="0" borderId="0" xfId="0" applyFont="1" applyAlignment="1">
      <alignment vertical="center"/>
    </xf>
    <xf numFmtId="0" fontId="2" fillId="0" borderId="1" xfId="0" applyFont="1" applyBorder="1" applyAlignment="1">
      <alignment vertical="center"/>
    </xf>
    <xf numFmtId="0" fontId="0" fillId="0" borderId="1" xfId="0" applyBorder="1" applyAlignment="1">
      <alignment horizontal="left" vertical="center" wrapText="1"/>
    </xf>
    <xf numFmtId="0" fontId="15" fillId="0" borderId="0" xfId="2" applyFont="1" applyBorder="1" applyAlignment="1" applyProtection="1">
      <alignment vertical="center"/>
    </xf>
    <xf numFmtId="0" fontId="2" fillId="0" borderId="0" xfId="0" applyFont="1" applyAlignment="1">
      <alignment horizontal="center" vertical="center"/>
    </xf>
    <xf numFmtId="49" fontId="5" fillId="0" borderId="6" xfId="0" applyNumberFormat="1" applyFont="1" applyBorder="1" applyAlignment="1">
      <alignment horizontal="center" vertical="top"/>
    </xf>
    <xf numFmtId="49" fontId="5" fillId="0" borderId="6" xfId="0" applyNumberFormat="1" applyFont="1" applyBorder="1" applyAlignment="1">
      <alignment vertical="top"/>
    </xf>
    <xf numFmtId="49" fontId="5" fillId="0" borderId="6" xfId="0" applyNumberFormat="1" applyFont="1" applyBorder="1" applyAlignment="1">
      <alignment vertical="top" wrapText="1"/>
    </xf>
    <xf numFmtId="14" fontId="5" fillId="0" borderId="6" xfId="0" applyNumberFormat="1" applyFont="1" applyBorder="1" applyAlignment="1">
      <alignment vertical="top" wrapText="1"/>
    </xf>
    <xf numFmtId="0" fontId="2" fillId="0" borderId="0" xfId="0" applyFont="1" applyAlignment="1">
      <alignment horizontal="left" vertical="top"/>
    </xf>
    <xf numFmtId="0" fontId="25" fillId="0" borderId="0" xfId="0" applyFont="1" applyAlignment="1">
      <alignment vertical="top"/>
    </xf>
    <xf numFmtId="0" fontId="2" fillId="0" borderId="0" xfId="0" applyFont="1" applyAlignment="1">
      <alignment vertical="top"/>
    </xf>
    <xf numFmtId="49" fontId="26" fillId="0" borderId="1" xfId="0" applyNumberFormat="1" applyFont="1" applyBorder="1" applyAlignment="1">
      <alignment horizontal="center" vertical="top"/>
    </xf>
    <xf numFmtId="49" fontId="26" fillId="0" borderId="1" xfId="0" applyNumberFormat="1" applyFont="1" applyBorder="1" applyAlignment="1">
      <alignment vertical="top"/>
    </xf>
    <xf numFmtId="49" fontId="26" fillId="0" borderId="1" xfId="0" applyNumberFormat="1" applyFont="1" applyBorder="1" applyAlignment="1">
      <alignment vertical="top" wrapText="1"/>
    </xf>
    <xf numFmtId="14" fontId="26" fillId="0" borderId="1" xfId="0" applyNumberFormat="1" applyFont="1" applyBorder="1" applyAlignment="1">
      <alignment vertical="top" wrapText="1"/>
    </xf>
    <xf numFmtId="0" fontId="25" fillId="0" borderId="0" xfId="0" applyFont="1" applyAlignment="1">
      <alignment horizontal="center" vertical="center"/>
    </xf>
    <xf numFmtId="0" fontId="25" fillId="0" borderId="28" xfId="0" applyFont="1" applyBorder="1" applyAlignment="1">
      <alignment horizontal="center" vertical="center"/>
    </xf>
    <xf numFmtId="0" fontId="9" fillId="0" borderId="0" xfId="0" applyFont="1" applyAlignment="1">
      <alignment horizontal="left" vertical="center"/>
    </xf>
    <xf numFmtId="49" fontId="24" fillId="0" borderId="19" xfId="0" applyNumberFormat="1" applyFont="1" applyBorder="1" applyAlignment="1">
      <alignment horizontal="center" vertical="center" wrapText="1"/>
    </xf>
    <xf numFmtId="49" fontId="23" fillId="0" borderId="19" xfId="0" applyNumberFormat="1" applyFont="1" applyBorder="1" applyAlignment="1">
      <alignment horizontal="center" vertical="center" wrapText="1"/>
    </xf>
    <xf numFmtId="0" fontId="9" fillId="4" borderId="29" xfId="0" applyFont="1" applyFill="1" applyBorder="1" applyAlignment="1">
      <alignment vertical="center"/>
    </xf>
    <xf numFmtId="0" fontId="26" fillId="4" borderId="29" xfId="0" applyFont="1" applyFill="1" applyBorder="1" applyAlignment="1">
      <alignment vertical="center" wrapText="1"/>
    </xf>
    <xf numFmtId="0" fontId="25" fillId="4" borderId="29" xfId="0" applyFont="1" applyFill="1" applyBorder="1"/>
    <xf numFmtId="0" fontId="3" fillId="4" borderId="30" xfId="0" applyFont="1" applyFill="1" applyBorder="1" applyAlignment="1">
      <alignment vertical="center"/>
    </xf>
    <xf numFmtId="0" fontId="25" fillId="0" borderId="8" xfId="0" applyFont="1" applyBorder="1" applyAlignment="1">
      <alignment vertical="center" wrapText="1"/>
    </xf>
    <xf numFmtId="0" fontId="25" fillId="0" borderId="8" xfId="0" applyFont="1" applyBorder="1"/>
    <xf numFmtId="0" fontId="25" fillId="0" borderId="11" xfId="0" applyFont="1" applyBorder="1" applyAlignment="1">
      <alignment vertical="center" wrapText="1"/>
    </xf>
    <xf numFmtId="0" fontId="25" fillId="0" borderId="11" xfId="0" applyFont="1" applyBorder="1"/>
    <xf numFmtId="165" fontId="0" fillId="0" borderId="0" xfId="0" applyNumberFormat="1" applyAlignment="1">
      <alignment vertical="center"/>
    </xf>
    <xf numFmtId="0" fontId="25" fillId="0" borderId="60" xfId="0" applyFont="1" applyBorder="1" applyAlignment="1">
      <alignment horizontal="left" vertical="center" wrapText="1"/>
    </xf>
    <xf numFmtId="0" fontId="2" fillId="0" borderId="11" xfId="0" applyFont="1" applyBorder="1" applyAlignment="1">
      <alignment horizontal="right" vertical="center" wrapText="1"/>
    </xf>
    <xf numFmtId="0" fontId="25" fillId="0" borderId="11" xfId="0" applyFont="1" applyBorder="1" applyAlignment="1">
      <alignment vertical="center"/>
    </xf>
    <xf numFmtId="0" fontId="2" fillId="0" borderId="14" xfId="0" applyFont="1" applyBorder="1" applyAlignment="1">
      <alignment horizontal="right" vertical="center" wrapText="1"/>
    </xf>
    <xf numFmtId="0" fontId="2" fillId="0" borderId="14" xfId="0" applyFont="1" applyBorder="1" applyAlignment="1">
      <alignment vertical="center"/>
    </xf>
    <xf numFmtId="0" fontId="3" fillId="0" borderId="29" xfId="0" applyFont="1" applyBorder="1" applyAlignment="1">
      <alignment vertical="center"/>
    </xf>
    <xf numFmtId="0" fontId="3" fillId="0" borderId="29" xfId="0" applyFont="1" applyBorder="1" applyAlignment="1">
      <alignment vertical="center" wrapText="1"/>
    </xf>
    <xf numFmtId="0" fontId="26" fillId="0" borderId="54" xfId="0" applyFont="1" applyBorder="1" applyAlignment="1">
      <alignment vertical="center" wrapText="1"/>
    </xf>
    <xf numFmtId="0" fontId="25" fillId="0" borderId="29" xfId="0" applyFont="1" applyBorder="1"/>
    <xf numFmtId="49" fontId="25" fillId="0" borderId="0" xfId="0" applyNumberFormat="1" applyFont="1" applyAlignment="1">
      <alignment vertical="center"/>
    </xf>
    <xf numFmtId="0" fontId="3" fillId="4" borderId="29" xfId="0" applyFont="1" applyFill="1" applyBorder="1" applyAlignment="1">
      <alignment vertical="center" wrapText="1"/>
    </xf>
    <xf numFmtId="0" fontId="3" fillId="4" borderId="32" xfId="0" applyFont="1" applyFill="1" applyBorder="1" applyAlignment="1">
      <alignment vertical="center" wrapText="1"/>
    </xf>
    <xf numFmtId="0" fontId="0" fillId="4" borderId="29" xfId="0" applyFill="1" applyBorder="1"/>
    <xf numFmtId="0" fontId="2" fillId="0" borderId="32" xfId="0" applyFont="1" applyBorder="1" applyAlignment="1">
      <alignment vertical="center" wrapText="1"/>
    </xf>
    <xf numFmtId="0" fontId="2" fillId="0" borderId="0" xfId="0" applyFont="1" applyAlignment="1">
      <alignment horizontal="left" vertical="center" wrapText="1"/>
    </xf>
    <xf numFmtId="49" fontId="0" fillId="0" borderId="29" xfId="0" applyNumberFormat="1" applyBorder="1" applyAlignment="1">
      <alignment vertical="center"/>
    </xf>
    <xf numFmtId="49" fontId="0" fillId="0" borderId="19" xfId="0" applyNumberFormat="1" applyBorder="1" applyAlignment="1">
      <alignment vertical="center"/>
    </xf>
    <xf numFmtId="49" fontId="12" fillId="4" borderId="29" xfId="0" applyNumberFormat="1" applyFont="1" applyFill="1" applyBorder="1" applyAlignment="1">
      <alignment horizontal="left" vertical="center" indent="1"/>
    </xf>
    <xf numFmtId="49" fontId="3" fillId="4" borderId="29" xfId="0" applyNumberFormat="1" applyFont="1" applyFill="1" applyBorder="1" applyAlignment="1">
      <alignment vertical="center"/>
    </xf>
    <xf numFmtId="0" fontId="3" fillId="4" borderId="34" xfId="0" applyFont="1" applyFill="1" applyBorder="1" applyAlignment="1">
      <alignment vertical="center"/>
    </xf>
    <xf numFmtId="164" fontId="3" fillId="4" borderId="31" xfId="0" applyNumberFormat="1" applyFont="1" applyFill="1" applyBorder="1" applyAlignment="1">
      <alignment vertical="center"/>
    </xf>
    <xf numFmtId="164" fontId="3" fillId="4" borderId="67" xfId="0" applyNumberFormat="1" applyFont="1" applyFill="1" applyBorder="1" applyAlignment="1">
      <alignment vertical="center"/>
    </xf>
    <xf numFmtId="166" fontId="2" fillId="0" borderId="24" xfId="0" quotePrefix="1"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68" xfId="0" applyNumberFormat="1" applyFont="1" applyBorder="1" applyAlignment="1">
      <alignment horizontal="center" vertical="center"/>
    </xf>
    <xf numFmtId="0" fontId="0" fillId="0" borderId="0" xfId="0" applyAlignment="1">
      <alignment horizontal="center" vertical="center" wrapText="1"/>
    </xf>
    <xf numFmtId="49" fontId="2" fillId="0" borderId="25"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8"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 fillId="6" borderId="29" xfId="0" applyNumberFormat="1" applyFont="1" applyFill="1" applyBorder="1" applyAlignment="1">
      <alignment horizontal="left" vertical="center" indent="1"/>
    </xf>
    <xf numFmtId="49" fontId="3" fillId="6" borderId="29" xfId="0" applyNumberFormat="1" applyFont="1" applyFill="1" applyBorder="1" applyAlignment="1">
      <alignment vertical="center"/>
    </xf>
    <xf numFmtId="0" fontId="3" fillId="6" borderId="37" xfId="0" applyFont="1" applyFill="1" applyBorder="1" applyAlignment="1">
      <alignment vertical="center"/>
    </xf>
    <xf numFmtId="0" fontId="3" fillId="6" borderId="35" xfId="0" applyFont="1" applyFill="1" applyBorder="1" applyAlignment="1">
      <alignment vertical="center"/>
    </xf>
    <xf numFmtId="164" fontId="3" fillId="6" borderId="36" xfId="0" applyNumberFormat="1" applyFont="1" applyFill="1" applyBorder="1" applyAlignment="1">
      <alignment vertical="center"/>
    </xf>
    <xf numFmtId="49" fontId="2" fillId="0" borderId="8" xfId="0" applyNumberFormat="1" applyFont="1" applyBorder="1" applyAlignment="1">
      <alignment vertical="center"/>
    </xf>
    <xf numFmtId="0" fontId="2" fillId="0" borderId="20" xfId="0" applyFont="1" applyBorder="1" applyAlignment="1">
      <alignment vertical="center"/>
    </xf>
    <xf numFmtId="165" fontId="2" fillId="0" borderId="21" xfId="0" applyNumberFormat="1" applyFont="1" applyBorder="1" applyAlignment="1">
      <alignment vertical="center"/>
    </xf>
    <xf numFmtId="165" fontId="2" fillId="0" borderId="23" xfId="0" applyNumberFormat="1" applyFont="1" applyBorder="1" applyAlignment="1">
      <alignment vertical="center"/>
    </xf>
    <xf numFmtId="165" fontId="2" fillId="0" borderId="40" xfId="0" applyNumberFormat="1" applyFont="1" applyBorder="1" applyAlignment="1">
      <alignment vertical="center"/>
    </xf>
    <xf numFmtId="49" fontId="3" fillId="0" borderId="29" xfId="0" applyNumberFormat="1" applyFont="1" applyBorder="1" applyAlignment="1">
      <alignment vertical="center"/>
    </xf>
    <xf numFmtId="165" fontId="3" fillId="2" borderId="37" xfId="0" applyNumberFormat="1" applyFont="1" applyFill="1" applyBorder="1" applyAlignment="1">
      <alignment vertical="center"/>
    </xf>
    <xf numFmtId="0" fontId="2" fillId="0" borderId="35" xfId="0" applyFont="1" applyBorder="1" applyAlignment="1">
      <alignment vertical="center"/>
    </xf>
    <xf numFmtId="165" fontId="3" fillId="0" borderId="36" xfId="0" applyNumberFormat="1" applyFont="1" applyBorder="1" applyAlignment="1">
      <alignment vertical="center"/>
    </xf>
    <xf numFmtId="49" fontId="3" fillId="6" borderId="19" xfId="0" applyNumberFormat="1" applyFont="1" applyFill="1" applyBorder="1" applyAlignment="1">
      <alignment horizontal="left" vertical="center" indent="1"/>
    </xf>
    <xf numFmtId="49" fontId="3" fillId="6" borderId="19" xfId="0" applyNumberFormat="1" applyFont="1" applyFill="1" applyBorder="1" applyAlignment="1">
      <alignment vertical="center"/>
    </xf>
    <xf numFmtId="0" fontId="3" fillId="6" borderId="41" xfId="0" applyFont="1" applyFill="1" applyBorder="1" applyAlignment="1">
      <alignment vertical="center"/>
    </xf>
    <xf numFmtId="0" fontId="3" fillId="6" borderId="42" xfId="0" applyFont="1" applyFill="1" applyBorder="1" applyAlignment="1">
      <alignment vertical="center"/>
    </xf>
    <xf numFmtId="164" fontId="3" fillId="6" borderId="43" xfId="0" applyNumberFormat="1" applyFont="1" applyFill="1" applyBorder="1" applyAlignment="1">
      <alignment vertical="center"/>
    </xf>
    <xf numFmtId="0" fontId="2" fillId="0" borderId="29" xfId="0" applyFont="1" applyBorder="1" applyAlignment="1">
      <alignment vertical="center"/>
    </xf>
    <xf numFmtId="165" fontId="2" fillId="0" borderId="36" xfId="0" applyNumberFormat="1" applyFont="1" applyBorder="1" applyAlignment="1">
      <alignment vertical="center"/>
    </xf>
    <xf numFmtId="0" fontId="25" fillId="0" borderId="0" xfId="0" applyFont="1" applyAlignment="1">
      <alignment vertical="center"/>
    </xf>
    <xf numFmtId="165" fontId="2" fillId="0" borderId="4" xfId="0" applyNumberFormat="1" applyFont="1" applyBorder="1" applyAlignment="1">
      <alignment vertical="center"/>
    </xf>
    <xf numFmtId="49" fontId="12" fillId="0" borderId="32" xfId="0" applyNumberFormat="1" applyFont="1" applyBorder="1" applyAlignment="1">
      <alignment horizontal="left" vertical="center"/>
    </xf>
    <xf numFmtId="49" fontId="13" fillId="0" borderId="32" xfId="0" applyNumberFormat="1" applyFont="1" applyBorder="1" applyAlignment="1">
      <alignment vertical="center"/>
    </xf>
    <xf numFmtId="0" fontId="13" fillId="0" borderId="44" xfId="0" applyFont="1" applyBorder="1" applyAlignment="1">
      <alignment vertical="center"/>
    </xf>
    <xf numFmtId="165" fontId="12" fillId="0" borderId="45" xfId="0" applyNumberFormat="1" applyFont="1" applyBorder="1" applyAlignment="1">
      <alignment vertical="center"/>
    </xf>
    <xf numFmtId="49" fontId="12" fillId="0" borderId="46" xfId="0" applyNumberFormat="1" applyFont="1" applyBorder="1" applyAlignment="1">
      <alignment vertical="center"/>
    </xf>
    <xf numFmtId="49" fontId="13" fillId="0" borderId="46" xfId="0" applyNumberFormat="1" applyFont="1" applyBorder="1" applyAlignment="1">
      <alignment vertical="center"/>
    </xf>
    <xf numFmtId="0" fontId="13" fillId="0" borderId="47" xfId="0" applyFont="1" applyBorder="1" applyAlignment="1">
      <alignment vertical="center"/>
    </xf>
    <xf numFmtId="0" fontId="13" fillId="0" borderId="48" xfId="0" applyFont="1" applyBorder="1" applyAlignment="1">
      <alignment vertical="center"/>
    </xf>
    <xf numFmtId="49" fontId="2" fillId="0" borderId="0" xfId="0" applyNumberFormat="1" applyFont="1" applyAlignment="1">
      <alignment vertical="top"/>
    </xf>
    <xf numFmtId="49" fontId="0" fillId="0" borderId="0" xfId="0" applyNumberFormat="1" applyAlignment="1">
      <alignment vertical="top"/>
    </xf>
    <xf numFmtId="49" fontId="3" fillId="0" borderId="6" xfId="0" applyNumberFormat="1" applyFont="1" applyBorder="1" applyAlignment="1">
      <alignment horizontal="center" vertical="top"/>
    </xf>
    <xf numFmtId="49" fontId="3" fillId="0" borderId="6" xfId="0" applyNumberFormat="1" applyFont="1" applyBorder="1" applyAlignment="1">
      <alignment vertical="top"/>
    </xf>
    <xf numFmtId="49" fontId="3" fillId="0" borderId="6" xfId="0" applyNumberFormat="1" applyFont="1" applyBorder="1" applyAlignment="1">
      <alignment vertical="top" wrapText="1"/>
    </xf>
    <xf numFmtId="14" fontId="3" fillId="0" borderId="6" xfId="0" applyNumberFormat="1" applyFont="1" applyBorder="1" applyAlignment="1">
      <alignment vertical="top" wrapText="1"/>
    </xf>
    <xf numFmtId="49" fontId="3" fillId="0" borderId="1" xfId="0" applyNumberFormat="1" applyFont="1" applyBorder="1" applyAlignment="1">
      <alignment horizontal="center" vertical="top"/>
    </xf>
    <xf numFmtId="49" fontId="3" fillId="0" borderId="1" xfId="0" applyNumberFormat="1" applyFont="1" applyBorder="1" applyAlignment="1">
      <alignment vertical="top"/>
    </xf>
    <xf numFmtId="49" fontId="3" fillId="0" borderId="1" xfId="0" applyNumberFormat="1" applyFont="1" applyBorder="1" applyAlignment="1">
      <alignment vertical="top" wrapText="1"/>
    </xf>
    <xf numFmtId="14" fontId="3" fillId="0" borderId="1" xfId="0" applyNumberFormat="1" applyFont="1" applyBorder="1" applyAlignment="1">
      <alignment vertical="top" wrapText="1"/>
    </xf>
    <xf numFmtId="0" fontId="0" fillId="0" borderId="28" xfId="0" applyBorder="1" applyAlignment="1">
      <alignment horizontal="center" vertical="center"/>
    </xf>
    <xf numFmtId="0" fontId="17" fillId="0" borderId="0" xfId="3" applyFont="1"/>
    <xf numFmtId="0" fontId="18" fillId="0" borderId="0" xfId="3" applyFont="1"/>
    <xf numFmtId="0" fontId="9" fillId="0" borderId="0" xfId="3" applyFont="1"/>
    <xf numFmtId="0" fontId="10" fillId="0" borderId="0" xfId="3"/>
    <xf numFmtId="0" fontId="19" fillId="0" borderId="0" xfId="3" applyFont="1"/>
    <xf numFmtId="0" fontId="20" fillId="0" borderId="0" xfId="3" applyFont="1"/>
    <xf numFmtId="0" fontId="21" fillId="0" borderId="0" xfId="3" applyFont="1" applyAlignment="1">
      <alignment vertical="top" wrapText="1"/>
    </xf>
    <xf numFmtId="0" fontId="1" fillId="0" borderId="0" xfId="3" applyFont="1"/>
    <xf numFmtId="0" fontId="22" fillId="0" borderId="0" xfId="3" applyFont="1"/>
    <xf numFmtId="0" fontId="2" fillId="0" borderId="0" xfId="0" applyFont="1"/>
    <xf numFmtId="0" fontId="28" fillId="0" borderId="0" xfId="0" applyFont="1" applyAlignment="1">
      <alignment vertical="top" wrapText="1"/>
    </xf>
    <xf numFmtId="0" fontId="2" fillId="0" borderId="0" xfId="0" applyFont="1" applyAlignment="1">
      <alignment wrapText="1"/>
    </xf>
    <xf numFmtId="0" fontId="2" fillId="4"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2" fillId="0" borderId="0" xfId="0" applyFont="1" applyAlignment="1">
      <alignment horizontal="center" vertical="center" wrapText="1"/>
    </xf>
    <xf numFmtId="0" fontId="2" fillId="0" borderId="5" xfId="0" applyFont="1" applyBorder="1" applyAlignment="1">
      <alignment wrapText="1"/>
    </xf>
    <xf numFmtId="49" fontId="2" fillId="0" borderId="5" xfId="0" applyNumberFormat="1" applyFont="1" applyBorder="1" applyAlignment="1">
      <alignment horizontal="center"/>
    </xf>
    <xf numFmtId="49" fontId="2" fillId="0" borderId="0" xfId="0" applyNumberFormat="1" applyFont="1" applyAlignment="1">
      <alignment horizontal="center"/>
    </xf>
    <xf numFmtId="0" fontId="31" fillId="0" borderId="0" xfId="0" applyFont="1"/>
    <xf numFmtId="0" fontId="2" fillId="0" borderId="5" xfId="0" applyFont="1" applyBorder="1"/>
    <xf numFmtId="0" fontId="1" fillId="0" borderId="0" xfId="0" applyFont="1"/>
    <xf numFmtId="0" fontId="1" fillId="0" borderId="0" xfId="0" quotePrefix="1" applyFont="1"/>
    <xf numFmtId="0" fontId="11" fillId="0" borderId="0" xfId="0" applyFont="1" applyAlignment="1">
      <alignment vertical="center" wrapText="1"/>
    </xf>
    <xf numFmtId="0" fontId="11" fillId="0" borderId="0" xfId="0" applyFont="1" applyAlignment="1">
      <alignment vertical="top" wrapText="1"/>
    </xf>
    <xf numFmtId="0" fontId="25" fillId="7" borderId="0" xfId="1" applyNumberFormat="1" applyFont="1" applyFill="1" applyBorder="1" applyAlignment="1" applyProtection="1">
      <alignment horizontal="left" vertical="top" wrapText="1"/>
      <protection locked="0"/>
    </xf>
    <xf numFmtId="0" fontId="25" fillId="7" borderId="59" xfId="1" applyNumberFormat="1" applyFont="1" applyFill="1" applyBorder="1" applyAlignment="1" applyProtection="1">
      <alignment horizontal="left" vertical="top" wrapText="1"/>
      <protection locked="0"/>
    </xf>
    <xf numFmtId="0" fontId="2" fillId="7" borderId="55" xfId="1" applyNumberFormat="1" applyFont="1" applyFill="1" applyBorder="1" applyAlignment="1" applyProtection="1">
      <alignment horizontal="left" vertical="top" wrapText="1"/>
      <protection locked="0"/>
    </xf>
    <xf numFmtId="0" fontId="2" fillId="7" borderId="57" xfId="1" applyNumberFormat="1" applyFont="1" applyFill="1" applyBorder="1" applyAlignment="1" applyProtection="1">
      <alignment horizontal="left" vertical="top" wrapText="1"/>
      <protection locked="0"/>
    </xf>
    <xf numFmtId="0" fontId="2" fillId="7" borderId="58" xfId="1" applyNumberFormat="1" applyFont="1" applyFill="1" applyBorder="1" applyAlignment="1" applyProtection="1">
      <alignment horizontal="left" vertical="top" wrapText="1"/>
      <protection locked="0"/>
    </xf>
    <xf numFmtId="0" fontId="0" fillId="0" borderId="0" xfId="0" applyAlignment="1">
      <alignment horizontal="right"/>
    </xf>
    <xf numFmtId="49" fontId="32" fillId="0" borderId="0" xfId="4" applyNumberFormat="1"/>
    <xf numFmtId="49" fontId="2" fillId="5" borderId="1" xfId="0" applyNumberFormat="1" applyFont="1" applyFill="1" applyBorder="1" applyAlignment="1" applyProtection="1">
      <alignment vertical="top" wrapText="1"/>
      <protection locked="0"/>
    </xf>
    <xf numFmtId="0" fontId="25" fillId="0" borderId="6" xfId="0" applyFont="1" applyBorder="1"/>
    <xf numFmtId="49" fontId="3" fillId="7" borderId="0" xfId="0" applyNumberFormat="1" applyFont="1" applyFill="1" applyAlignment="1" applyProtection="1">
      <alignment horizontal="left" vertical="top"/>
      <protection locked="0"/>
    </xf>
    <xf numFmtId="49" fontId="3" fillId="0" borderId="0" xfId="0" applyNumberFormat="1" applyFont="1" applyAlignment="1">
      <alignment horizontal="left" vertical="top"/>
    </xf>
    <xf numFmtId="0" fontId="12" fillId="0" borderId="46" xfId="0" applyFont="1" applyBorder="1" applyAlignment="1">
      <alignment vertical="center" wrapText="1"/>
    </xf>
    <xf numFmtId="0" fontId="12" fillId="0" borderId="51" xfId="0" applyFont="1" applyBorder="1" applyAlignment="1">
      <alignment vertical="center" wrapText="1"/>
    </xf>
    <xf numFmtId="165" fontId="3" fillId="5" borderId="52" xfId="0" applyNumberFormat="1" applyFont="1" applyFill="1" applyBorder="1" applyAlignment="1" applyProtection="1">
      <alignment horizontal="center" vertical="center"/>
      <protection locked="0"/>
    </xf>
    <xf numFmtId="165" fontId="3" fillId="5" borderId="51" xfId="0" applyNumberFormat="1" applyFont="1" applyFill="1" applyBorder="1" applyAlignment="1" applyProtection="1">
      <alignment horizontal="center" vertical="center"/>
      <protection locked="0"/>
    </xf>
    <xf numFmtId="0" fontId="2" fillId="0" borderId="0" xfId="0" applyFont="1" applyAlignment="1">
      <alignment horizontal="left" vertical="top"/>
    </xf>
    <xf numFmtId="0" fontId="3" fillId="4" borderId="30" xfId="0" applyFont="1" applyFill="1" applyBorder="1" applyAlignment="1">
      <alignment vertical="center"/>
    </xf>
    <xf numFmtId="0" fontId="3" fillId="4" borderId="31" xfId="0" applyFont="1" applyFill="1" applyBorder="1" applyAlignment="1">
      <alignment vertical="center"/>
    </xf>
    <xf numFmtId="165" fontId="2" fillId="5" borderId="12" xfId="0" applyNumberFormat="1" applyFont="1" applyFill="1" applyBorder="1" applyAlignment="1" applyProtection="1">
      <alignment horizontal="center" vertical="center"/>
      <protection locked="0"/>
    </xf>
    <xf numFmtId="165" fontId="2" fillId="5" borderId="13" xfId="0" applyNumberFormat="1" applyFont="1" applyFill="1" applyBorder="1" applyAlignment="1" applyProtection="1">
      <alignment horizontal="center" vertical="center"/>
      <protection locked="0"/>
    </xf>
    <xf numFmtId="49" fontId="2" fillId="3" borderId="29" xfId="0" applyNumberFormat="1" applyFont="1" applyFill="1" applyBorder="1" applyAlignment="1" applyProtection="1">
      <alignment vertical="center" shrinkToFit="1"/>
      <protection locked="0"/>
    </xf>
    <xf numFmtId="49" fontId="2" fillId="3" borderId="53" xfId="0" applyNumberFormat="1" applyFont="1" applyFill="1" applyBorder="1" applyAlignment="1" applyProtection="1">
      <alignment vertical="center" shrinkToFit="1"/>
      <protection locked="0"/>
    </xf>
    <xf numFmtId="49" fontId="2" fillId="3" borderId="11" xfId="0" applyNumberFormat="1" applyFont="1" applyFill="1" applyBorder="1" applyAlignment="1" applyProtection="1">
      <alignment vertical="center" shrinkToFit="1"/>
      <protection locked="0"/>
    </xf>
    <xf numFmtId="49" fontId="2" fillId="3" borderId="73" xfId="0" applyNumberFormat="1" applyFont="1" applyFill="1" applyBorder="1" applyAlignment="1" applyProtection="1">
      <alignment vertical="center" shrinkToFit="1"/>
      <protection locked="0"/>
    </xf>
    <xf numFmtId="49" fontId="2" fillId="3" borderId="14" xfId="0" applyNumberFormat="1" applyFont="1" applyFill="1" applyBorder="1" applyAlignment="1" applyProtection="1">
      <alignment vertical="center" shrinkToFit="1"/>
      <protection locked="0"/>
    </xf>
    <xf numFmtId="49" fontId="2" fillId="3" borderId="74" xfId="0" applyNumberFormat="1" applyFont="1" applyFill="1" applyBorder="1" applyAlignment="1" applyProtection="1">
      <alignment vertical="center" shrinkToFit="1"/>
      <protection locked="0"/>
    </xf>
    <xf numFmtId="166" fontId="0" fillId="0" borderId="32" xfId="0" quotePrefix="1" applyNumberFormat="1" applyBorder="1" applyAlignment="1">
      <alignment horizontal="center" vertical="center" wrapText="1"/>
    </xf>
    <xf numFmtId="166" fontId="0" fillId="0" borderId="72" xfId="0" quotePrefix="1" applyNumberFormat="1"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2" fillId="0" borderId="11" xfId="0" applyFont="1" applyBorder="1" applyAlignment="1">
      <alignment vertical="center" wrapText="1"/>
    </xf>
    <xf numFmtId="0" fontId="2" fillId="0" borderId="32" xfId="0" applyFont="1" applyBorder="1" applyAlignment="1">
      <alignment vertical="center" wrapText="1"/>
    </xf>
    <xf numFmtId="0" fontId="2" fillId="0" borderId="58" xfId="0" applyFont="1" applyBorder="1" applyAlignment="1">
      <alignment vertical="center"/>
    </xf>
    <xf numFmtId="0" fontId="2" fillId="0" borderId="71" xfId="0" applyFont="1" applyBorder="1" applyAlignment="1">
      <alignment vertical="center"/>
    </xf>
    <xf numFmtId="0" fontId="2" fillId="0" borderId="14" xfId="0" applyFont="1" applyBorder="1" applyAlignment="1">
      <alignment horizontal="left" vertical="center" wrapText="1"/>
    </xf>
    <xf numFmtId="165" fontId="2" fillId="5" borderId="17" xfId="0" applyNumberFormat="1" applyFont="1" applyFill="1" applyBorder="1" applyAlignment="1" applyProtection="1">
      <alignment horizontal="center" vertical="center"/>
      <protection locked="0"/>
    </xf>
    <xf numFmtId="165" fontId="2" fillId="5" borderId="1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165" fontId="2" fillId="5" borderId="10" xfId="0" applyNumberFormat="1" applyFont="1" applyFill="1" applyBorder="1" applyAlignment="1" applyProtection="1">
      <alignment horizontal="center" vertical="center"/>
      <protection locked="0"/>
    </xf>
    <xf numFmtId="0" fontId="2" fillId="5" borderId="32" xfId="0" applyFont="1" applyFill="1" applyBorder="1" applyAlignment="1" applyProtection="1">
      <alignment vertical="center" shrinkToFit="1"/>
      <protection locked="0"/>
    </xf>
    <xf numFmtId="0" fontId="2" fillId="5" borderId="33" xfId="0" applyFont="1" applyFill="1" applyBorder="1" applyAlignment="1" applyProtection="1">
      <alignment vertical="center" shrinkToFit="1"/>
      <protection locked="0"/>
    </xf>
    <xf numFmtId="165" fontId="2" fillId="5" borderId="15" xfId="0" applyNumberFormat="1" applyFont="1" applyFill="1" applyBorder="1" applyAlignment="1" applyProtection="1">
      <alignment horizontal="center" vertical="center"/>
      <protection locked="0"/>
    </xf>
    <xf numFmtId="165" fontId="2" fillId="5" borderId="16" xfId="0" applyNumberFormat="1" applyFont="1" applyFill="1" applyBorder="1" applyAlignment="1" applyProtection="1">
      <alignment horizontal="center" vertical="center"/>
      <protection locked="0"/>
    </xf>
    <xf numFmtId="0" fontId="2" fillId="0" borderId="32" xfId="0" applyFont="1" applyBorder="1" applyAlignment="1">
      <alignment horizontal="left" vertical="center" wrapText="1"/>
    </xf>
    <xf numFmtId="0" fontId="2" fillId="5" borderId="58" xfId="0" applyFont="1" applyFill="1" applyBorder="1" applyAlignment="1" applyProtection="1">
      <alignment horizontal="left" vertical="center" shrinkToFit="1"/>
      <protection locked="0"/>
    </xf>
    <xf numFmtId="165" fontId="2" fillId="5" borderId="63" xfId="0" applyNumberFormat="1" applyFont="1" applyFill="1" applyBorder="1" applyAlignment="1" applyProtection="1">
      <alignment horizontal="center" vertical="center"/>
      <protection locked="0"/>
    </xf>
    <xf numFmtId="165" fontId="2" fillId="5" borderId="64" xfId="0" applyNumberFormat="1" applyFont="1" applyFill="1" applyBorder="1" applyAlignment="1" applyProtection="1">
      <alignment horizontal="center" vertical="center"/>
      <protection locked="0"/>
    </xf>
    <xf numFmtId="49" fontId="27" fillId="0" borderId="0" xfId="0" applyNumberFormat="1" applyFont="1" applyAlignment="1">
      <alignment vertical="center"/>
    </xf>
    <xf numFmtId="49" fontId="26" fillId="3" borderId="69" xfId="0" applyNumberFormat="1" applyFont="1" applyFill="1" applyBorder="1" applyAlignment="1" applyProtection="1">
      <alignment horizontal="center" vertical="center" wrapText="1"/>
      <protection locked="0"/>
    </xf>
    <xf numFmtId="49" fontId="26" fillId="3" borderId="70" xfId="0" applyNumberFormat="1" applyFont="1" applyFill="1" applyBorder="1" applyAlignment="1" applyProtection="1">
      <alignment horizontal="center" vertical="center" wrapText="1"/>
      <protection locked="0"/>
    </xf>
    <xf numFmtId="49" fontId="6" fillId="0" borderId="0" xfId="0" applyNumberFormat="1" applyFont="1" applyAlignment="1">
      <alignment horizontal="left" vertical="center" wrapText="1"/>
    </xf>
    <xf numFmtId="0" fontId="25" fillId="0" borderId="0" xfId="0" applyFont="1" applyAlignment="1">
      <alignment horizontal="left" vertical="center" wrapText="1"/>
    </xf>
    <xf numFmtId="0" fontId="25" fillId="0" borderId="65" xfId="0" applyFont="1" applyBorder="1" applyAlignment="1">
      <alignment vertical="center" wrapText="1"/>
    </xf>
    <xf numFmtId="0" fontId="25" fillId="0" borderId="11" xfId="0" applyFont="1" applyBorder="1" applyAlignment="1">
      <alignment vertical="center" wrapText="1"/>
    </xf>
    <xf numFmtId="0" fontId="25" fillId="0" borderId="11" xfId="0" applyFont="1" applyBorder="1" applyAlignment="1">
      <alignment horizontal="left" vertical="center" wrapText="1"/>
    </xf>
    <xf numFmtId="0" fontId="3" fillId="0" borderId="54" xfId="0" applyFont="1" applyBorder="1" applyAlignment="1">
      <alignment vertical="center" wrapText="1"/>
    </xf>
    <xf numFmtId="0" fontId="3" fillId="0" borderId="56" xfId="0" applyFont="1" applyBorder="1" applyAlignment="1">
      <alignment vertical="center" wrapText="1"/>
    </xf>
    <xf numFmtId="0" fontId="3" fillId="4" borderId="30" xfId="0" applyFont="1" applyFill="1" applyBorder="1" applyAlignment="1">
      <alignment horizontal="center" vertical="center"/>
    </xf>
    <xf numFmtId="0" fontId="3" fillId="4" borderId="31" xfId="0" applyFont="1" applyFill="1" applyBorder="1" applyAlignment="1">
      <alignment horizontal="center" vertical="center"/>
    </xf>
    <xf numFmtId="165" fontId="3" fillId="0" borderId="15" xfId="0" applyNumberFormat="1" applyFont="1" applyBorder="1" applyAlignment="1">
      <alignment horizontal="center" vertical="center"/>
    </xf>
    <xf numFmtId="165" fontId="3" fillId="0" borderId="16" xfId="0" applyNumberFormat="1" applyFont="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vertical="top" wrapText="1"/>
    </xf>
    <xf numFmtId="0" fontId="25" fillId="0" borderId="0" xfId="0" applyFont="1" applyAlignment="1" applyProtection="1">
      <alignment vertical="center"/>
      <protection hidden="1"/>
    </xf>
    <xf numFmtId="0" fontId="25" fillId="0" borderId="0" xfId="0" applyFont="1" applyAlignment="1">
      <alignment horizontal="left" vertical="top"/>
    </xf>
    <xf numFmtId="49" fontId="3" fillId="7" borderId="0" xfId="0" applyNumberFormat="1" applyFont="1" applyFill="1" applyAlignment="1" applyProtection="1">
      <alignment horizontal="left" vertical="top" wrapText="1"/>
      <protection locked="0"/>
    </xf>
    <xf numFmtId="165" fontId="3" fillId="0" borderId="61" xfId="0" applyNumberFormat="1" applyFont="1" applyBorder="1" applyAlignment="1">
      <alignment vertical="center"/>
    </xf>
    <xf numFmtId="165" fontId="3" fillId="0" borderId="62" xfId="0" applyNumberFormat="1" applyFont="1" applyBorder="1" applyAlignment="1">
      <alignment vertical="center"/>
    </xf>
    <xf numFmtId="165" fontId="3" fillId="0" borderId="66" xfId="0" applyNumberFormat="1" applyFont="1" applyBorder="1" applyAlignment="1">
      <alignment vertical="center"/>
    </xf>
    <xf numFmtId="165" fontId="3" fillId="0" borderId="30" xfId="0" applyNumberFormat="1" applyFont="1" applyBorder="1" applyAlignment="1">
      <alignment horizontal="center" vertical="center"/>
    </xf>
    <xf numFmtId="165" fontId="3" fillId="0" borderId="31" xfId="0" applyNumberFormat="1" applyFont="1" applyBorder="1" applyAlignment="1">
      <alignment horizontal="center" vertical="center"/>
    </xf>
    <xf numFmtId="0" fontId="3" fillId="7" borderId="0" xfId="0" applyFont="1" applyFill="1" applyAlignment="1" applyProtection="1">
      <alignment horizontal="left" vertical="top" wrapText="1"/>
      <protection locked="0"/>
    </xf>
    <xf numFmtId="0" fontId="25" fillId="0" borderId="0" xfId="0" applyFont="1" applyAlignment="1">
      <alignment vertical="center" wrapText="1"/>
    </xf>
    <xf numFmtId="0" fontId="28" fillId="0" borderId="0" xfId="0" applyFont="1" applyAlignment="1">
      <alignment horizontal="left" vertical="top" wrapText="1"/>
    </xf>
    <xf numFmtId="0" fontId="28" fillId="0" borderId="0" xfId="0" applyFont="1" applyAlignment="1">
      <alignment vertical="top" wrapText="1"/>
    </xf>
    <xf numFmtId="0" fontId="30" fillId="0" borderId="0" xfId="0" applyFont="1" applyAlignment="1">
      <alignment horizontal="left" vertical="top" wrapText="1"/>
    </xf>
  </cellXfs>
  <cellStyles count="5">
    <cellStyle name="Explanatory Text" xfId="2" builtinId="53"/>
    <cellStyle name="Hyperlink" xfId="4" builtinId="8"/>
    <cellStyle name="Normal" xfId="0" builtinId="0"/>
    <cellStyle name="Percent" xfId="1" builtinId="5"/>
    <cellStyle name="Standard 2" xfId="3" xr:uid="{00000000-0005-0000-0000-000003000000}"/>
  </cellStyles>
  <dxfs count="320">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7974</xdr:colOff>
      <xdr:row>0</xdr:row>
      <xdr:rowOff>750252</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72650" y="114300"/>
          <a:ext cx="1914525" cy="6381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9902BD58-4203-4F55-AE55-E035D96DEE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AC6F386-EA71-48C3-A785-594084D1487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E671E0F-EA99-4A01-ACD1-736194D00B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8DBB688D-2465-4569-9B4B-F2951040B9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B157623-B24B-44DE-BDDB-5383951F0F9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EF8A32EF-EE21-4A1E-9CBA-112A77FDAFB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EC400318-BED9-48EE-9143-B4D7E6630C6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4BF053BC-E6E7-46B8-ADF3-79B90FB72A7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C6FC038E-B749-4ECF-A3EC-42F8EEC5C7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CECF8FA2-B77C-49C4-B543-7DF1817AB7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EC5A0C36-93AD-497C-BA45-1A3201C48EE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DE3A340D-BCDF-49A5-A59C-B54333D7669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567F9A27-FB76-4B0F-A730-829541DDD9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B3FDE3D5-17FB-49B7-8FE5-4F0A457E1C9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D85CB551-A5FE-4C30-B90B-781DF3C41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65AD1E4-8EAD-49DE-948C-96258FBDCCF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9CCBD46C-8E9F-48AA-A941-53C54A2DF0B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91DF83E5-F801-4DD3-8334-CF02DFF064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DCD1D3F7-AC90-4EAA-AB98-AD29242D06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2F0962A3-FA58-4BDA-A771-6878418942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755015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755015</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3817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EC86ECF-FB3D-4937-A5EE-007390279BB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40E1DD3-E250-4DA5-9FF3-268B869A78D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1</xdr:col>
      <xdr:colOff>1520190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8E8AED25-D242-4EBE-A660-55F8AE5C53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0F95BF99-2C8F-48C7-9E48-0E4FFBC553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FF67CCF7-6347-4DF7-9EA0-97F8F71818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610BBD79-F61E-4218-AD80-AEA4C1902B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FC891AEA-DBE8-42EF-9F0E-4CE46D16C6A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372D98CE-9AD1-4DD9-A4A4-87678E5FF6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1689951F-BDC1-4969-8808-B4AB6BF373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916B7B5-F38F-4E6C-8BF5-4DFFBFFFB21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174751E4-6B58-4A71-996D-7EAAF30FAF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E0596F51-16F2-4B1E-9C3A-EE52B99155F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207F42D0-6340-4B75-BB4E-C1ECCB89216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029A9431-FE38-430F-961F-E42D79CCD1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B288DCA7-3C53-4188-9195-5030C089051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F3DB9555-A193-46DE-937D-9D66BF934E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C165936-F04F-4766-BEA9-60784F34E7E1}">
  <we:reference id="8bc018e3-f345-40d4-8f1d-97951765d531" version="1.5.0.0" store="EXCatalog" storeType="EXCatalog"/>
  <we:alternateReferences>
    <we:reference id="WA104380862" version="1.5.0.0" store=""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0F8C14C3-503A-4AAD-B951-9AEEF4D94B4A}">
  <we:reference id="wa200003696" version="1.3.0.0" store="de-DE"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406-86F5-47ED-B2FC-B452B8830EA0}">
  <dimension ref="A1:C101"/>
  <sheetViews>
    <sheetView workbookViewId="0">
      <pane ySplit="1" topLeftCell="A2" activePane="bottomLeft" state="frozenSplit"/>
      <selection pane="bottomLeft"/>
    </sheetView>
  </sheetViews>
  <sheetFormatPr defaultColWidth="11.5546875" defaultRowHeight="10"/>
  <cols>
    <col min="1" max="1" width="15.77734375" style="35" customWidth="1"/>
    <col min="2" max="2" width="100.77734375" customWidth="1"/>
  </cols>
  <sheetData>
    <row r="1" spans="1:3" s="35" customFormat="1">
      <c r="A1" s="35" t="s">
        <v>401</v>
      </c>
      <c r="B1" s="35" t="s">
        <v>432</v>
      </c>
      <c r="C1" s="35" t="s">
        <v>433</v>
      </c>
    </row>
    <row r="2" spans="1:3">
      <c r="A2" s="35">
        <f>'CandidateTenderer 1-5'!$K$47</f>
        <v>1</v>
      </c>
      <c r="B2" s="175" t="str">
        <f>'CandidateTenderer 1-5'!$J$8</f>
        <v>Candidate/tenderer 1</v>
      </c>
      <c r="C2">
        <f>'CandidateTenderer 1-5'!$K$46</f>
        <v>0</v>
      </c>
    </row>
    <row r="3" spans="1:3">
      <c r="A3" s="35">
        <f>'CandidateTenderer 1-5'!$M$47</f>
        <v>1</v>
      </c>
      <c r="B3" s="175" t="str">
        <f>'CandidateTenderer 1-5'!$L$8</f>
        <v>Candidate/tenderer 2</v>
      </c>
      <c r="C3">
        <f>'CandidateTenderer 1-5'!$M$46</f>
        <v>0</v>
      </c>
    </row>
    <row r="4" spans="1:3">
      <c r="A4" s="35">
        <f>'CandidateTenderer 1-5'!$O$47</f>
        <v>1</v>
      </c>
      <c r="B4" s="175" t="str">
        <f>'CandidateTenderer 1-5'!$N$8</f>
        <v>Candidate/tenderer 3</v>
      </c>
      <c r="C4">
        <f>'CandidateTenderer 1-5'!$O$46</f>
        <v>0</v>
      </c>
    </row>
    <row r="5" spans="1:3">
      <c r="A5" s="35">
        <f>'CandidateTenderer 1-5'!$Q$47</f>
        <v>1</v>
      </c>
      <c r="B5" s="175" t="str">
        <f>'CandidateTenderer 1-5'!$P$8</f>
        <v>Candidate/tenderer 4</v>
      </c>
      <c r="C5">
        <f>'CandidateTenderer 1-5'!$Q$46</f>
        <v>0</v>
      </c>
    </row>
    <row r="6" spans="1:3">
      <c r="A6" s="35">
        <f>'CandidateTenderer 1-5'!$S$47</f>
        <v>1</v>
      </c>
      <c r="B6" s="175" t="str">
        <f>'CandidateTenderer 1-5'!$R$8</f>
        <v>Candidate/tenderer 5</v>
      </c>
      <c r="C6">
        <f>'CandidateTenderer 1-5'!$S$46</f>
        <v>0</v>
      </c>
    </row>
    <row r="7" spans="1:3">
      <c r="A7" s="35">
        <f>'CandidateTenderer 6-10'!$K$47</f>
        <v>1</v>
      </c>
      <c r="B7" s="175" t="str">
        <f>'CandidateTenderer 6-10'!$J$8</f>
        <v>Candidate/tenderer 6</v>
      </c>
      <c r="C7">
        <f>'CandidateTenderer 6-10'!$K$46</f>
        <v>0</v>
      </c>
    </row>
    <row r="8" spans="1:3">
      <c r="A8" s="35">
        <f>'CandidateTenderer 6-10'!$M$47</f>
        <v>1</v>
      </c>
      <c r="B8" s="175" t="str">
        <f>'CandidateTenderer 6-10'!$L$8</f>
        <v>Candidate/tenderer 7</v>
      </c>
      <c r="C8">
        <f>'CandidateTenderer 6-10'!$M$46</f>
        <v>0</v>
      </c>
    </row>
    <row r="9" spans="1:3">
      <c r="A9" s="35">
        <f>'CandidateTenderer 6-10'!$O$47</f>
        <v>1</v>
      </c>
      <c r="B9" s="175" t="str">
        <f>'CandidateTenderer 6-10'!$N$8</f>
        <v>Candidate/tenderer 8</v>
      </c>
      <c r="C9">
        <f>'CandidateTenderer 6-10'!$O$46</f>
        <v>0</v>
      </c>
    </row>
    <row r="10" spans="1:3">
      <c r="A10" s="35">
        <f>'CandidateTenderer 6-10'!$Q$47</f>
        <v>1</v>
      </c>
      <c r="B10" s="175" t="str">
        <f>'CandidateTenderer 6-10'!$P$8</f>
        <v>Candidate/tenderer 9</v>
      </c>
      <c r="C10">
        <f>'CandidateTenderer 6-10'!$Q$46</f>
        <v>0</v>
      </c>
    </row>
    <row r="11" spans="1:3">
      <c r="A11" s="35">
        <f>'CandidateTenderer 6-10'!$S$47</f>
        <v>1</v>
      </c>
      <c r="B11" s="175" t="str">
        <f>'CandidateTenderer 6-10'!$R$8</f>
        <v>Candidate/tenderer 10</v>
      </c>
      <c r="C11">
        <f>'CandidateTenderer 6-10'!$S$46</f>
        <v>0</v>
      </c>
    </row>
    <row r="12" spans="1:3">
      <c r="A12" s="35">
        <f>'CandidateTenderer 11-15'!$K$47</f>
        <v>1</v>
      </c>
      <c r="B12" s="175" t="str">
        <f>'CandidateTenderer 11-15'!$J$8</f>
        <v>Candidate/tenderer 11</v>
      </c>
      <c r="C12">
        <f>'CandidateTenderer 11-15'!$K$46</f>
        <v>0</v>
      </c>
    </row>
    <row r="13" spans="1:3">
      <c r="A13" s="35">
        <f>'CandidateTenderer 11-15'!$M$47</f>
        <v>1</v>
      </c>
      <c r="B13" s="175" t="str">
        <f>'CandidateTenderer 11-15'!$L$8</f>
        <v>Candidate/tenderer 12</v>
      </c>
      <c r="C13">
        <f>'CandidateTenderer 11-15'!$M$46</f>
        <v>0</v>
      </c>
    </row>
    <row r="14" spans="1:3">
      <c r="A14" s="35">
        <f>'CandidateTenderer 11-15'!$O$47</f>
        <v>1</v>
      </c>
      <c r="B14" s="175" t="str">
        <f>'CandidateTenderer 11-15'!$N$8</f>
        <v>Candidate/tenderer 13</v>
      </c>
      <c r="C14">
        <f>'CandidateTenderer 11-15'!$O$46</f>
        <v>0</v>
      </c>
    </row>
    <row r="15" spans="1:3">
      <c r="A15" s="35">
        <f>'CandidateTenderer 11-15'!$Q$47</f>
        <v>1</v>
      </c>
      <c r="B15" s="175" t="str">
        <f>'CandidateTenderer 11-15'!$P$8</f>
        <v>Candidate/tenderer 14</v>
      </c>
      <c r="C15">
        <f>'CandidateTenderer 11-15'!$Q$46</f>
        <v>0</v>
      </c>
    </row>
    <row r="16" spans="1:3">
      <c r="A16" s="35">
        <f>'CandidateTenderer 11-15'!$S$47</f>
        <v>1</v>
      </c>
      <c r="B16" s="175" t="str">
        <f>'CandidateTenderer 11-15'!$R$8</f>
        <v>Candidate/tenderer 15</v>
      </c>
      <c r="C16">
        <f>'CandidateTenderer 11-15'!$S$46</f>
        <v>0</v>
      </c>
    </row>
    <row r="17" spans="1:3">
      <c r="A17" s="35">
        <f>'CandidateTenderer 16-20'!$K$47</f>
        <v>1</v>
      </c>
      <c r="B17" s="175" t="str">
        <f>'CandidateTenderer 16-20'!$J$8</f>
        <v>Candidate/tenderer 16</v>
      </c>
      <c r="C17">
        <f>'CandidateTenderer 16-20'!$K$46</f>
        <v>0</v>
      </c>
    </row>
    <row r="18" spans="1:3">
      <c r="A18" s="35">
        <f>'CandidateTenderer 16-20'!$M$47</f>
        <v>1</v>
      </c>
      <c r="B18" s="175" t="str">
        <f>'CandidateTenderer 16-20'!$L$8</f>
        <v>Candidate/tenderer 17</v>
      </c>
      <c r="C18">
        <f>'CandidateTenderer 16-20'!$M$46</f>
        <v>0</v>
      </c>
    </row>
    <row r="19" spans="1:3">
      <c r="A19" s="35">
        <f>'CandidateTenderer 16-20'!$O$47</f>
        <v>1</v>
      </c>
      <c r="B19" s="175" t="str">
        <f>'CandidateTenderer 16-20'!$N$8</f>
        <v>Candidate/tenderer 18</v>
      </c>
      <c r="C19">
        <f>'CandidateTenderer 16-20'!$O$46</f>
        <v>0</v>
      </c>
    </row>
    <row r="20" spans="1:3">
      <c r="A20" s="35">
        <f>'CandidateTenderer 16-20'!$Q$47</f>
        <v>1</v>
      </c>
      <c r="B20" s="175" t="str">
        <f>'CandidateTenderer 16-20'!$P$8</f>
        <v>Candidate/tenderer 19</v>
      </c>
      <c r="C20">
        <f>'CandidateTenderer 16-20'!$Q$46</f>
        <v>0</v>
      </c>
    </row>
    <row r="21" spans="1:3">
      <c r="A21" s="35">
        <f>'CandidateTenderer 16-20'!$S$47</f>
        <v>1</v>
      </c>
      <c r="B21" s="175" t="str">
        <f>'CandidateTenderer 16-20'!$R$8</f>
        <v>Candidate/tenderer 20</v>
      </c>
      <c r="C21">
        <f>'CandidateTenderer 16-20'!$S$46</f>
        <v>0</v>
      </c>
    </row>
    <row r="22" spans="1:3">
      <c r="A22" s="35">
        <f>'CandidateTenderer 21-25'!$K$47</f>
        <v>1</v>
      </c>
      <c r="B22" s="175" t="str">
        <f>'CandidateTenderer 21-25'!$J$8</f>
        <v>Candidate/tenderer 21</v>
      </c>
      <c r="C22">
        <f>'CandidateTenderer 21-25'!$K$46</f>
        <v>0</v>
      </c>
    </row>
    <row r="23" spans="1:3">
      <c r="A23" s="35">
        <f>'CandidateTenderer 21-25'!$M$47</f>
        <v>1</v>
      </c>
      <c r="B23" s="175" t="str">
        <f>'CandidateTenderer 21-25'!$L$8</f>
        <v>Candidate/tenderer 22</v>
      </c>
      <c r="C23">
        <f>'CandidateTenderer 21-25'!$M$46</f>
        <v>0</v>
      </c>
    </row>
    <row r="24" spans="1:3">
      <c r="A24" s="35">
        <f>'CandidateTenderer 21-25'!$O$47</f>
        <v>1</v>
      </c>
      <c r="B24" s="175" t="str">
        <f>'CandidateTenderer 21-25'!$N$8</f>
        <v>Candidate/tenderer 23</v>
      </c>
      <c r="C24">
        <f>'CandidateTenderer 21-25'!$O$46</f>
        <v>0</v>
      </c>
    </row>
    <row r="25" spans="1:3">
      <c r="A25" s="35">
        <f>'CandidateTenderer 21-25'!$Q$47</f>
        <v>1</v>
      </c>
      <c r="B25" s="175" t="str">
        <f>'CandidateTenderer 21-25'!$P$8</f>
        <v>Candidate/tenderer 24</v>
      </c>
      <c r="C25">
        <f>'CandidateTenderer 21-25'!$Q$46</f>
        <v>0</v>
      </c>
    </row>
    <row r="26" spans="1:3">
      <c r="A26" s="35">
        <f>'CandidateTenderer 21-25'!$S$47</f>
        <v>1</v>
      </c>
      <c r="B26" s="175" t="str">
        <f>'CandidateTenderer 21-25'!$R$8</f>
        <v>Candidate/tenderer 25</v>
      </c>
      <c r="C26">
        <f>'CandidateTenderer 21-25'!$S$46</f>
        <v>0</v>
      </c>
    </row>
    <row r="27" spans="1:3">
      <c r="A27" s="35">
        <f>'CandidateTenderer 26-30'!$K$47</f>
        <v>1</v>
      </c>
      <c r="B27" s="175" t="str">
        <f>'CandidateTenderer 26-30'!$J$8</f>
        <v>Candidate/tenderer 26</v>
      </c>
      <c r="C27">
        <f>'CandidateTenderer 26-30'!$K$46</f>
        <v>0</v>
      </c>
    </row>
    <row r="28" spans="1:3">
      <c r="A28" s="35">
        <f>'CandidateTenderer 26-30'!$M$47</f>
        <v>1</v>
      </c>
      <c r="B28" s="175" t="str">
        <f>'CandidateTenderer 26-30'!$L$8</f>
        <v>Candidate/tenderer 27</v>
      </c>
      <c r="C28">
        <f>'CandidateTenderer 26-30'!$M$46</f>
        <v>0</v>
      </c>
    </row>
    <row r="29" spans="1:3">
      <c r="A29" s="35">
        <f>'CandidateTenderer 26-30'!$O$47</f>
        <v>1</v>
      </c>
      <c r="B29" s="175" t="str">
        <f>'CandidateTenderer 26-30'!$N$8</f>
        <v>Candidate/tenderer 28</v>
      </c>
      <c r="C29">
        <f>'CandidateTenderer 26-30'!$O$46</f>
        <v>0</v>
      </c>
    </row>
    <row r="30" spans="1:3">
      <c r="A30" s="35">
        <f>'CandidateTenderer 26-30'!$Q$47</f>
        <v>1</v>
      </c>
      <c r="B30" s="175" t="str">
        <f>'CandidateTenderer 26-30'!$P$8</f>
        <v>Candidate/tenderer 29</v>
      </c>
      <c r="C30">
        <f>'CandidateTenderer 26-30'!$Q$46</f>
        <v>0</v>
      </c>
    </row>
    <row r="31" spans="1:3">
      <c r="A31" s="35">
        <f>'CandidateTenderer 26-30'!$S$47</f>
        <v>1</v>
      </c>
      <c r="B31" s="175" t="str">
        <f>'CandidateTenderer 26-30'!$R$8</f>
        <v>Candidate/tenderer 30</v>
      </c>
      <c r="C31">
        <f>'CandidateTenderer 26-30'!$S$46</f>
        <v>0</v>
      </c>
    </row>
    <row r="32" spans="1:3">
      <c r="A32" s="35">
        <f>'CandidateTenderer 31-35'!$K$47</f>
        <v>1</v>
      </c>
      <c r="B32" s="175" t="str">
        <f>'CandidateTenderer 31-35'!$J$8</f>
        <v>Candidate/tenderer 31</v>
      </c>
      <c r="C32">
        <f>'CandidateTenderer 31-35'!$K$46</f>
        <v>0</v>
      </c>
    </row>
    <row r="33" spans="1:3">
      <c r="A33" s="35">
        <f>'CandidateTenderer 31-35'!$M$47</f>
        <v>1</v>
      </c>
      <c r="B33" s="175" t="str">
        <f>'CandidateTenderer 31-35'!$L$8</f>
        <v>Candidate/tenderer 32</v>
      </c>
      <c r="C33">
        <f>'CandidateTenderer 31-35'!$M$46</f>
        <v>0</v>
      </c>
    </row>
    <row r="34" spans="1:3">
      <c r="A34" s="35">
        <f>'CandidateTenderer 31-35'!$O$47</f>
        <v>1</v>
      </c>
      <c r="B34" s="175" t="str">
        <f>'CandidateTenderer 31-35'!$N$8</f>
        <v>Candidate/tenderer 33</v>
      </c>
      <c r="C34">
        <f>'CandidateTenderer 31-35'!$O$46</f>
        <v>0</v>
      </c>
    </row>
    <row r="35" spans="1:3">
      <c r="A35" s="35">
        <f>'CandidateTenderer 31-35'!$Q$47</f>
        <v>1</v>
      </c>
      <c r="B35" s="175" t="str">
        <f>'CandidateTenderer 31-35'!$P$8</f>
        <v>Candidate/tenderer 34</v>
      </c>
      <c r="C35">
        <f>'CandidateTenderer 31-35'!$Q$46</f>
        <v>0</v>
      </c>
    </row>
    <row r="36" spans="1:3">
      <c r="A36" s="35">
        <f>'CandidateTenderer 31-35'!$S$47</f>
        <v>1</v>
      </c>
      <c r="B36" s="175" t="str">
        <f>'CandidateTenderer 31-35'!$R$8</f>
        <v>Candidate/tenderer 35</v>
      </c>
      <c r="C36">
        <f>'CandidateTenderer 31-35'!$S$46</f>
        <v>0</v>
      </c>
    </row>
    <row r="37" spans="1:3">
      <c r="A37" s="35">
        <f>'CandidateTenderer 36-40'!$K$47</f>
        <v>1</v>
      </c>
      <c r="B37" s="175" t="str">
        <f>'CandidateTenderer 36-40'!$J$8</f>
        <v>Candidate/tenderer 36</v>
      </c>
      <c r="C37">
        <f>'CandidateTenderer 36-40'!$K$46</f>
        <v>0</v>
      </c>
    </row>
    <row r="38" spans="1:3">
      <c r="A38" s="35">
        <f>'CandidateTenderer 36-40'!$M$47</f>
        <v>1</v>
      </c>
      <c r="B38" s="175" t="str">
        <f>'CandidateTenderer 36-40'!$L$8</f>
        <v>Candidate/tenderer 37</v>
      </c>
      <c r="C38">
        <f>'CandidateTenderer 36-40'!$M$46</f>
        <v>0</v>
      </c>
    </row>
    <row r="39" spans="1:3">
      <c r="A39" s="35">
        <f>'CandidateTenderer 36-40'!$O$47</f>
        <v>1</v>
      </c>
      <c r="B39" s="175" t="str">
        <f>'CandidateTenderer 36-40'!$N$8</f>
        <v>Candidate/tenderer 38</v>
      </c>
      <c r="C39">
        <f>'CandidateTenderer 36-40'!$O$46</f>
        <v>0</v>
      </c>
    </row>
    <row r="40" spans="1:3">
      <c r="A40" s="35">
        <f>'CandidateTenderer 36-40'!$Q$47</f>
        <v>1</v>
      </c>
      <c r="B40" s="175" t="str">
        <f>'CandidateTenderer 36-40'!$P$8</f>
        <v>Candidate/tenderer 39</v>
      </c>
      <c r="C40">
        <f>'CandidateTenderer 36-40'!$Q$46</f>
        <v>0</v>
      </c>
    </row>
    <row r="41" spans="1:3">
      <c r="A41" s="35">
        <f>'CandidateTenderer 36-40'!$S$47</f>
        <v>1</v>
      </c>
      <c r="B41" s="175" t="str">
        <f>'CandidateTenderer 36-40'!$R$8</f>
        <v>Candidate/tenderer 40</v>
      </c>
      <c r="C41">
        <f>'CandidateTenderer 36-40'!$S$46</f>
        <v>0</v>
      </c>
    </row>
    <row r="42" spans="1:3">
      <c r="A42" s="35">
        <f>'CandidateTenderer 41-45'!$K$47</f>
        <v>1</v>
      </c>
      <c r="B42" s="175" t="str">
        <f>'CandidateTenderer 41-45'!$J$8</f>
        <v>Candidate/tenderer 41</v>
      </c>
      <c r="C42">
        <f>'CandidateTenderer 41-45'!$K$46</f>
        <v>0</v>
      </c>
    </row>
    <row r="43" spans="1:3">
      <c r="A43" s="35">
        <f>'CandidateTenderer 41-45'!$M$47</f>
        <v>1</v>
      </c>
      <c r="B43" s="175" t="str">
        <f>'CandidateTenderer 41-45'!$L$8</f>
        <v>Candidate/tenderer 42</v>
      </c>
      <c r="C43">
        <f>'CandidateTenderer 41-45'!$M$46</f>
        <v>0</v>
      </c>
    </row>
    <row r="44" spans="1:3">
      <c r="A44" s="35">
        <f>'CandidateTenderer 41-45'!$O$47</f>
        <v>1</v>
      </c>
      <c r="B44" s="175" t="str">
        <f>'CandidateTenderer 41-45'!$N$8</f>
        <v>Candidate/tenderer 43</v>
      </c>
      <c r="C44">
        <f>'CandidateTenderer 41-45'!$O$46</f>
        <v>0</v>
      </c>
    </row>
    <row r="45" spans="1:3">
      <c r="A45" s="35">
        <f>'CandidateTenderer 41-45'!$Q$47</f>
        <v>1</v>
      </c>
      <c r="B45" s="175" t="str">
        <f>'CandidateTenderer 41-45'!$P$8</f>
        <v>Candidate/tenderer 44</v>
      </c>
      <c r="C45">
        <f>'CandidateTenderer 41-45'!$Q$46</f>
        <v>0</v>
      </c>
    </row>
    <row r="46" spans="1:3">
      <c r="A46" s="35">
        <f>'CandidateTenderer 41-45'!$S$47</f>
        <v>1</v>
      </c>
      <c r="B46" s="175" t="str">
        <f>'CandidateTenderer 41-45'!$R$8</f>
        <v>Candidate/tenderer 45</v>
      </c>
      <c r="C46">
        <f>'CandidateTenderer 41-45'!$S$46</f>
        <v>0</v>
      </c>
    </row>
    <row r="47" spans="1:3">
      <c r="A47" s="35">
        <f>'CandidateTenderer 46-50'!$K$47</f>
        <v>1</v>
      </c>
      <c r="B47" s="175" t="str">
        <f>'CandidateTenderer 46-50'!$J$8</f>
        <v>Candidate/tenderer 46</v>
      </c>
      <c r="C47">
        <f>'CandidateTenderer 46-50'!$K$46</f>
        <v>0</v>
      </c>
    </row>
    <row r="48" spans="1:3">
      <c r="A48" s="35">
        <f>'CandidateTenderer 46-50'!$M$47</f>
        <v>1</v>
      </c>
      <c r="B48" s="175" t="str">
        <f>'CandidateTenderer 46-50'!$L$8</f>
        <v>Candidate/tenderer 47</v>
      </c>
      <c r="C48">
        <f>'CandidateTenderer 46-50'!$M$46</f>
        <v>0</v>
      </c>
    </row>
    <row r="49" spans="1:3">
      <c r="A49" s="35">
        <f>'CandidateTenderer 46-50'!$O$47</f>
        <v>1</v>
      </c>
      <c r="B49" s="175" t="str">
        <f>'CandidateTenderer 46-50'!$N$8</f>
        <v>Candidate/tenderer 48</v>
      </c>
      <c r="C49">
        <f>'CandidateTenderer 46-50'!$O$46</f>
        <v>0</v>
      </c>
    </row>
    <row r="50" spans="1:3">
      <c r="A50" s="35">
        <f>'CandidateTenderer 46-50'!$Q$47</f>
        <v>1</v>
      </c>
      <c r="B50" s="175" t="str">
        <f>'CandidateTenderer 46-50'!$P$8</f>
        <v>Candidate/tenderer 49</v>
      </c>
      <c r="C50">
        <f>'CandidateTenderer 46-50'!$Q$46</f>
        <v>0</v>
      </c>
    </row>
    <row r="51" spans="1:3">
      <c r="A51" s="35">
        <f>'CandidateTenderer 46-50'!$S$47</f>
        <v>1</v>
      </c>
      <c r="B51" s="175" t="str">
        <f>'CandidateTenderer 46-50'!$R$8</f>
        <v>Candidate/tenderer 50</v>
      </c>
      <c r="C51">
        <f>'CandidateTenderer 46-50'!$S$46</f>
        <v>0</v>
      </c>
    </row>
    <row r="52" spans="1:3">
      <c r="A52" s="35">
        <f>'CandidateTenderer 51-55'!$K$47</f>
        <v>1</v>
      </c>
      <c r="B52" s="175" t="str">
        <f>'CandidateTenderer 51-55'!$J$8</f>
        <v>Candidate/tenderer 51</v>
      </c>
      <c r="C52">
        <f>'CandidateTenderer 51-55'!$K$46</f>
        <v>0</v>
      </c>
    </row>
    <row r="53" spans="1:3">
      <c r="A53" s="35">
        <f>'CandidateTenderer 51-55'!$M$47</f>
        <v>1</v>
      </c>
      <c r="B53" s="175" t="str">
        <f>'CandidateTenderer 51-55'!$L$8</f>
        <v>Candidate/tenderer 52</v>
      </c>
      <c r="C53">
        <f>'CandidateTenderer 51-55'!$M$46</f>
        <v>0</v>
      </c>
    </row>
    <row r="54" spans="1:3">
      <c r="A54" s="35">
        <f>'CandidateTenderer 51-55'!$O$47</f>
        <v>1</v>
      </c>
      <c r="B54" s="175" t="str">
        <f>'CandidateTenderer 51-55'!$N$8</f>
        <v>Candidate/tenderer 53</v>
      </c>
      <c r="C54">
        <f>'CandidateTenderer 51-55'!$O$46</f>
        <v>0</v>
      </c>
    </row>
    <row r="55" spans="1:3">
      <c r="A55" s="35">
        <f>'CandidateTenderer 51-55'!$Q$47</f>
        <v>1</v>
      </c>
      <c r="B55" s="175" t="str">
        <f>'CandidateTenderer 51-55'!$P$8</f>
        <v>Candidate/tenderer 54</v>
      </c>
      <c r="C55">
        <f>'CandidateTenderer 51-55'!$Q$46</f>
        <v>0</v>
      </c>
    </row>
    <row r="56" spans="1:3">
      <c r="A56" s="35">
        <f>'CandidateTenderer 51-55'!$S$47</f>
        <v>1</v>
      </c>
      <c r="B56" s="175" t="str">
        <f>'CandidateTenderer 51-55'!$R$8</f>
        <v>Candidate/tenderer 55</v>
      </c>
      <c r="C56">
        <f>'CandidateTenderer 51-55'!$S$46</f>
        <v>0</v>
      </c>
    </row>
    <row r="57" spans="1:3">
      <c r="A57" s="35">
        <f>'CandidateTenderer 56-60'!$K$47</f>
        <v>1</v>
      </c>
      <c r="B57" s="175" t="str">
        <f>'CandidateTenderer 56-60'!$J$8</f>
        <v>Candidate/tenderer 56</v>
      </c>
      <c r="C57">
        <f>'CandidateTenderer 56-60'!$K$46</f>
        <v>0</v>
      </c>
    </row>
    <row r="58" spans="1:3">
      <c r="A58" s="35">
        <f>'CandidateTenderer 56-60'!$M$47</f>
        <v>1</v>
      </c>
      <c r="B58" s="175" t="str">
        <f>'CandidateTenderer 56-60'!$L$8</f>
        <v>Candidate/tenderer 57</v>
      </c>
      <c r="C58">
        <f>'CandidateTenderer 56-60'!$M$46</f>
        <v>0</v>
      </c>
    </row>
    <row r="59" spans="1:3">
      <c r="A59" s="35">
        <f>'CandidateTenderer 56-60'!$O$47</f>
        <v>1</v>
      </c>
      <c r="B59" s="175" t="str">
        <f>'CandidateTenderer 56-60'!$N$8</f>
        <v>Candidate/tenderer 58</v>
      </c>
      <c r="C59">
        <f>'CandidateTenderer 56-60'!$O$46</f>
        <v>0</v>
      </c>
    </row>
    <row r="60" spans="1:3">
      <c r="A60" s="35">
        <f>'CandidateTenderer 56-60'!$Q$47</f>
        <v>1</v>
      </c>
      <c r="B60" s="175" t="str">
        <f>'CandidateTenderer 56-60'!$P$8</f>
        <v>Candidate/tenderer 59</v>
      </c>
      <c r="C60">
        <f>'CandidateTenderer 56-60'!$Q$46</f>
        <v>0</v>
      </c>
    </row>
    <row r="61" spans="1:3">
      <c r="A61" s="35">
        <f>'CandidateTenderer 56-60'!$S$47</f>
        <v>1</v>
      </c>
      <c r="B61" s="175" t="str">
        <f>'CandidateTenderer 56-60'!$R$8</f>
        <v>Candidate/tenderer 60</v>
      </c>
      <c r="C61">
        <f>'CandidateTenderer 56-60'!$S$46</f>
        <v>0</v>
      </c>
    </row>
    <row r="62" spans="1:3">
      <c r="A62" s="35">
        <f>'CandidateTenderer 61-65'!$K$47</f>
        <v>1</v>
      </c>
      <c r="B62" s="175" t="str">
        <f>'CandidateTenderer 61-65'!$J$8</f>
        <v>Candidate/tenderer 61</v>
      </c>
      <c r="C62">
        <f>'CandidateTenderer 61-65'!$K$46</f>
        <v>0</v>
      </c>
    </row>
    <row r="63" spans="1:3">
      <c r="A63" s="35">
        <f>'CandidateTenderer 61-65'!$M$47</f>
        <v>1</v>
      </c>
      <c r="B63" s="175" t="str">
        <f>'CandidateTenderer 61-65'!$L$8</f>
        <v>Candidate/tenderer 62</v>
      </c>
      <c r="C63">
        <f>'CandidateTenderer 61-65'!$M$46</f>
        <v>0</v>
      </c>
    </row>
    <row r="64" spans="1:3">
      <c r="A64" s="35">
        <f>'CandidateTenderer 61-65'!$O$47</f>
        <v>1</v>
      </c>
      <c r="B64" s="175" t="str">
        <f>'CandidateTenderer 61-65'!$N$8</f>
        <v>Candidate/tenderer 63</v>
      </c>
      <c r="C64">
        <f>'CandidateTenderer 61-65'!$O$46</f>
        <v>0</v>
      </c>
    </row>
    <row r="65" spans="1:3">
      <c r="A65" s="35">
        <f>'CandidateTenderer 61-65'!$Q$47</f>
        <v>1</v>
      </c>
      <c r="B65" s="175" t="str">
        <f>'CandidateTenderer 61-65'!$P$8</f>
        <v>Candidate/tenderer 64</v>
      </c>
      <c r="C65">
        <f>'CandidateTenderer 61-65'!$Q$46</f>
        <v>0</v>
      </c>
    </row>
    <row r="66" spans="1:3">
      <c r="A66" s="35">
        <f>'CandidateTenderer 61-65'!$S$47</f>
        <v>1</v>
      </c>
      <c r="B66" s="175" t="str">
        <f>'CandidateTenderer 61-65'!$R$8</f>
        <v>Candidate/tenderer 65</v>
      </c>
      <c r="C66">
        <f>'CandidateTenderer 61-65'!$S$46</f>
        <v>0</v>
      </c>
    </row>
    <row r="67" spans="1:3">
      <c r="A67" s="35">
        <f>'CandidateTenderer 66-70'!$K$47</f>
        <v>1</v>
      </c>
      <c r="B67" s="175" t="str">
        <f>'CandidateTenderer 66-70'!$J$8</f>
        <v>Candidate/tenderer 66</v>
      </c>
      <c r="C67">
        <f>'CandidateTenderer 66-70'!$K$46</f>
        <v>0</v>
      </c>
    </row>
    <row r="68" spans="1:3">
      <c r="A68" s="35">
        <f>'CandidateTenderer 66-70'!$M$47</f>
        <v>1</v>
      </c>
      <c r="B68" s="175" t="str">
        <f>'CandidateTenderer 66-70'!$L$8</f>
        <v>Candidate/tenderer 67</v>
      </c>
      <c r="C68">
        <f>'CandidateTenderer 66-70'!$M$46</f>
        <v>0</v>
      </c>
    </row>
    <row r="69" spans="1:3">
      <c r="A69" s="35">
        <f>'CandidateTenderer 66-70'!$O$47</f>
        <v>1</v>
      </c>
      <c r="B69" s="175" t="str">
        <f>'CandidateTenderer 66-70'!$N$8</f>
        <v>Candidate/tenderer 68</v>
      </c>
      <c r="C69">
        <f>'CandidateTenderer 66-70'!$O$46</f>
        <v>0</v>
      </c>
    </row>
    <row r="70" spans="1:3">
      <c r="A70" s="35">
        <f>'CandidateTenderer 66-70'!$Q$47</f>
        <v>1</v>
      </c>
      <c r="B70" s="175" t="str">
        <f>'CandidateTenderer 66-70'!$P$8</f>
        <v>Candidate/tenderer 69</v>
      </c>
      <c r="C70">
        <f>'CandidateTenderer 66-70'!$Q$46</f>
        <v>0</v>
      </c>
    </row>
    <row r="71" spans="1:3">
      <c r="A71" s="35">
        <f>'CandidateTenderer 66-70'!$S$47</f>
        <v>1</v>
      </c>
      <c r="B71" s="175" t="str">
        <f>'CandidateTenderer 66-70'!$R$8</f>
        <v>Candidate/tenderer 70</v>
      </c>
      <c r="C71">
        <f>'CandidateTenderer 66-70'!$S$46</f>
        <v>0</v>
      </c>
    </row>
    <row r="72" spans="1:3">
      <c r="A72" s="35">
        <f>'CandidateTenderer 71-75'!$K$47</f>
        <v>1</v>
      </c>
      <c r="B72" s="175" t="str">
        <f>'CandidateTenderer 71-75'!$J$8</f>
        <v>Candidate/tenderer 71</v>
      </c>
      <c r="C72">
        <f>'CandidateTenderer 71-75'!$K$46</f>
        <v>0</v>
      </c>
    </row>
    <row r="73" spans="1:3">
      <c r="A73" s="35">
        <f>'CandidateTenderer 71-75'!$M$47</f>
        <v>1</v>
      </c>
      <c r="B73" s="175" t="str">
        <f>'CandidateTenderer 71-75'!$L$8</f>
        <v>Candidate/tenderer 72</v>
      </c>
      <c r="C73">
        <f>'CandidateTenderer 71-75'!$M$46</f>
        <v>0</v>
      </c>
    </row>
    <row r="74" spans="1:3">
      <c r="A74" s="35">
        <f>'CandidateTenderer 71-75'!$O$47</f>
        <v>1</v>
      </c>
      <c r="B74" s="175" t="str">
        <f>'CandidateTenderer 71-75'!$N$8</f>
        <v>Candidate/tenderer 73</v>
      </c>
      <c r="C74">
        <f>'CandidateTenderer 71-75'!$O$46</f>
        <v>0</v>
      </c>
    </row>
    <row r="75" spans="1:3">
      <c r="A75" s="35">
        <f>'CandidateTenderer 71-75'!$Q$47</f>
        <v>1</v>
      </c>
      <c r="B75" s="175" t="str">
        <f>'CandidateTenderer 71-75'!$P$8</f>
        <v>Candidate/tenderer 74</v>
      </c>
      <c r="C75">
        <f>'CandidateTenderer 71-75'!$Q$46</f>
        <v>0</v>
      </c>
    </row>
    <row r="76" spans="1:3">
      <c r="A76" s="35">
        <f>'CandidateTenderer 71-75'!$S$47</f>
        <v>1</v>
      </c>
      <c r="B76" s="175" t="str">
        <f>'CandidateTenderer 71-75'!$R$8</f>
        <v>Candidate/tenderer 75</v>
      </c>
      <c r="C76">
        <f>'CandidateTenderer 71-75'!$S$46</f>
        <v>0</v>
      </c>
    </row>
    <row r="77" spans="1:3">
      <c r="A77" s="35">
        <f>'CandidateTenderer 76-80'!$K$47</f>
        <v>1</v>
      </c>
      <c r="B77" s="175" t="str">
        <f>'CandidateTenderer 76-80'!$J$8</f>
        <v>Candidate/tenderer 76</v>
      </c>
      <c r="C77">
        <f>'CandidateTenderer 76-80'!$K$46</f>
        <v>0</v>
      </c>
    </row>
    <row r="78" spans="1:3">
      <c r="A78" s="35">
        <f>'CandidateTenderer 76-80'!$M$47</f>
        <v>1</v>
      </c>
      <c r="B78" s="175" t="str">
        <f>'CandidateTenderer 76-80'!$L$8</f>
        <v>Candidate/tenderer 77</v>
      </c>
      <c r="C78">
        <f>'CandidateTenderer 76-80'!$M$46</f>
        <v>0</v>
      </c>
    </row>
    <row r="79" spans="1:3">
      <c r="A79" s="35">
        <f>'CandidateTenderer 76-80'!$O$47</f>
        <v>1</v>
      </c>
      <c r="B79" s="175" t="str">
        <f>'CandidateTenderer 76-80'!$N$8</f>
        <v>Candidate/tenderer 78</v>
      </c>
      <c r="C79">
        <f>'CandidateTenderer 76-80'!$O$46</f>
        <v>0</v>
      </c>
    </row>
    <row r="80" spans="1:3">
      <c r="A80" s="35">
        <f>'CandidateTenderer 76-80'!$Q$47</f>
        <v>1</v>
      </c>
      <c r="B80" s="175" t="str">
        <f>'CandidateTenderer 76-80'!$P$8</f>
        <v>Candidate/tenderer 79</v>
      </c>
      <c r="C80">
        <f>'CandidateTenderer 76-80'!$Q$46</f>
        <v>0</v>
      </c>
    </row>
    <row r="81" spans="1:3">
      <c r="A81" s="35">
        <f>'CandidateTenderer 76-80'!$S$47</f>
        <v>1</v>
      </c>
      <c r="B81" s="175" t="str">
        <f>'CandidateTenderer 76-80'!$R$8</f>
        <v>Candidate/tenderer 80</v>
      </c>
      <c r="C81">
        <f>'CandidateTenderer 76-80'!$S$46</f>
        <v>0</v>
      </c>
    </row>
    <row r="82" spans="1:3">
      <c r="A82" s="35">
        <f>'CandidateTenderer 81-85'!$K$47</f>
        <v>1</v>
      </c>
      <c r="B82" s="175" t="str">
        <f>'CandidateTenderer 81-85'!$J$8</f>
        <v>Candidate/tenderer 81</v>
      </c>
      <c r="C82">
        <f>'CandidateTenderer 81-85'!$K$46</f>
        <v>0</v>
      </c>
    </row>
    <row r="83" spans="1:3">
      <c r="A83" s="35">
        <f>'CandidateTenderer 81-85'!$M$47</f>
        <v>1</v>
      </c>
      <c r="B83" s="175" t="str">
        <f>'CandidateTenderer 81-85'!$L$8</f>
        <v>Candidate/tenderer 82</v>
      </c>
      <c r="C83">
        <f>'CandidateTenderer 81-85'!$M$46</f>
        <v>0</v>
      </c>
    </row>
    <row r="84" spans="1:3">
      <c r="A84" s="35">
        <f>'CandidateTenderer 81-85'!$O$47</f>
        <v>1</v>
      </c>
      <c r="B84" s="175" t="str">
        <f>'CandidateTenderer 81-85'!$N$8</f>
        <v>Candidate/tenderer 83</v>
      </c>
      <c r="C84">
        <f>'CandidateTenderer 81-85'!$O$46</f>
        <v>0</v>
      </c>
    </row>
    <row r="85" spans="1:3">
      <c r="A85" s="35">
        <f>'CandidateTenderer 81-85'!$Q$47</f>
        <v>1</v>
      </c>
      <c r="B85" s="175" t="str">
        <f>'CandidateTenderer 81-85'!$P$8</f>
        <v>Candidate/tenderer 84</v>
      </c>
      <c r="C85">
        <f>'CandidateTenderer 81-85'!$Q$46</f>
        <v>0</v>
      </c>
    </row>
    <row r="86" spans="1:3">
      <c r="A86" s="35">
        <f>'CandidateTenderer 81-85'!$S$47</f>
        <v>1</v>
      </c>
      <c r="B86" s="175" t="str">
        <f>'CandidateTenderer 81-85'!$R$8</f>
        <v>Candidate/tenderer 85</v>
      </c>
      <c r="C86">
        <f>'CandidateTenderer 81-85'!$S$46</f>
        <v>0</v>
      </c>
    </row>
    <row r="87" spans="1:3">
      <c r="A87" s="35">
        <f>'CandidateTenderer 86-90'!$K$47</f>
        <v>1</v>
      </c>
      <c r="B87" s="175" t="str">
        <f>'CandidateTenderer 86-90'!$J$8</f>
        <v>Candidate/tenderer 86</v>
      </c>
      <c r="C87">
        <f>'CandidateTenderer 86-90'!$K$46</f>
        <v>0</v>
      </c>
    </row>
    <row r="88" spans="1:3">
      <c r="A88" s="35">
        <f>'CandidateTenderer 86-90'!$M$47</f>
        <v>1</v>
      </c>
      <c r="B88" s="175" t="str">
        <f>'CandidateTenderer 86-90'!$L$8</f>
        <v>Candidate/tenderer 87</v>
      </c>
      <c r="C88">
        <f>'CandidateTenderer 86-90'!$M$46</f>
        <v>0</v>
      </c>
    </row>
    <row r="89" spans="1:3">
      <c r="A89" s="35">
        <f>'CandidateTenderer 86-90'!$O$47</f>
        <v>1</v>
      </c>
      <c r="B89" s="175" t="str">
        <f>'CandidateTenderer 86-90'!$N$8</f>
        <v>Candidate/tenderer 88</v>
      </c>
      <c r="C89">
        <f>'CandidateTenderer 86-90'!$O$46</f>
        <v>0</v>
      </c>
    </row>
    <row r="90" spans="1:3">
      <c r="A90" s="35">
        <f>'CandidateTenderer 86-90'!$Q$47</f>
        <v>1</v>
      </c>
      <c r="B90" s="175" t="str">
        <f>'CandidateTenderer 86-90'!$P$8</f>
        <v>Candidate/tenderer 89</v>
      </c>
      <c r="C90">
        <f>'CandidateTenderer 86-90'!$Q$46</f>
        <v>0</v>
      </c>
    </row>
    <row r="91" spans="1:3">
      <c r="A91" s="35">
        <f>'CandidateTenderer 86-90'!$S$47</f>
        <v>1</v>
      </c>
      <c r="B91" s="175" t="str">
        <f>'CandidateTenderer 86-90'!$R$8</f>
        <v>Candidate/tenderer 90</v>
      </c>
      <c r="C91">
        <f>'CandidateTenderer 86-90'!$S$46</f>
        <v>0</v>
      </c>
    </row>
    <row r="92" spans="1:3">
      <c r="A92" s="35">
        <f>'CandidateTenderer 91-95'!$K$47</f>
        <v>1</v>
      </c>
      <c r="B92" s="175" t="str">
        <f>'CandidateTenderer 91-95'!$J$8</f>
        <v>Candidate/tenderer 91</v>
      </c>
      <c r="C92">
        <f>'CandidateTenderer 91-95'!$K$46</f>
        <v>0</v>
      </c>
    </row>
    <row r="93" spans="1:3">
      <c r="A93" s="35">
        <f>'CandidateTenderer 91-95'!$M$47</f>
        <v>1</v>
      </c>
      <c r="B93" s="175" t="str">
        <f>'CandidateTenderer 91-95'!$L$8</f>
        <v>Candidate/tenderer 92</v>
      </c>
      <c r="C93">
        <f>'CandidateTenderer 91-95'!$M$46</f>
        <v>0</v>
      </c>
    </row>
    <row r="94" spans="1:3">
      <c r="A94" s="35">
        <f>'CandidateTenderer 91-95'!$O$47</f>
        <v>1</v>
      </c>
      <c r="B94" s="175" t="str">
        <f>'CandidateTenderer 91-95'!$N$8</f>
        <v>Candidate/tenderer 93</v>
      </c>
      <c r="C94">
        <f>'CandidateTenderer 91-95'!$O$46</f>
        <v>0</v>
      </c>
    </row>
    <row r="95" spans="1:3">
      <c r="A95" s="35">
        <f>'CandidateTenderer 91-95'!$Q$47</f>
        <v>1</v>
      </c>
      <c r="B95" s="175" t="str">
        <f>'CandidateTenderer 91-95'!$P$8</f>
        <v>Candidate/tenderer 94</v>
      </c>
      <c r="C95">
        <f>'CandidateTenderer 91-95'!$Q$46</f>
        <v>0</v>
      </c>
    </row>
    <row r="96" spans="1:3">
      <c r="A96" s="35">
        <f>'CandidateTenderer 91-95'!$S$47</f>
        <v>1</v>
      </c>
      <c r="B96" s="175" t="str">
        <f>'CandidateTenderer 91-95'!$R$8</f>
        <v>Candidate/tenderer 95</v>
      </c>
      <c r="C96">
        <f>'CandidateTenderer 91-95'!$S$46</f>
        <v>0</v>
      </c>
    </row>
    <row r="97" spans="1:3">
      <c r="A97" s="35">
        <f>'CandidateTenderer 96-100'!$K$47</f>
        <v>1</v>
      </c>
      <c r="B97" s="175" t="str">
        <f>'CandidateTenderer 96-100'!$J$8</f>
        <v>Candidate/tenderer 96</v>
      </c>
      <c r="C97">
        <f>'CandidateTenderer 96-100'!$K$46</f>
        <v>0</v>
      </c>
    </row>
    <row r="98" spans="1:3">
      <c r="A98" s="35">
        <f>'CandidateTenderer 96-100'!$M$47</f>
        <v>1</v>
      </c>
      <c r="B98" s="175" t="str">
        <f>'CandidateTenderer 96-100'!$L$8</f>
        <v>Candidate/tenderer 97</v>
      </c>
      <c r="C98">
        <f>'CandidateTenderer 96-100'!$M$46</f>
        <v>0</v>
      </c>
    </row>
    <row r="99" spans="1:3">
      <c r="A99" s="35">
        <f>'CandidateTenderer 96-100'!$O$47</f>
        <v>1</v>
      </c>
      <c r="B99" s="175" t="str">
        <f>'CandidateTenderer 96-100'!$N$8</f>
        <v>Candidate/tenderer 98</v>
      </c>
      <c r="C99">
        <f>'CandidateTenderer 96-100'!$O$46</f>
        <v>0</v>
      </c>
    </row>
    <row r="100" spans="1:3">
      <c r="A100" s="35">
        <f>'CandidateTenderer 96-100'!$Q$47</f>
        <v>1</v>
      </c>
      <c r="B100" s="175" t="str">
        <f>'CandidateTenderer 96-100'!$P$8</f>
        <v>Candidate/tenderer 99</v>
      </c>
      <c r="C100">
        <f>'CandidateTenderer 96-100'!$Q$46</f>
        <v>0</v>
      </c>
    </row>
    <row r="101" spans="1:3">
      <c r="A101" s="35">
        <f>'CandidateTenderer 96-100'!$S$47</f>
        <v>1</v>
      </c>
      <c r="B101" s="175" t="str">
        <f>'CandidateTenderer 96-100'!$R$8</f>
        <v>Candidate/tenderer 100</v>
      </c>
      <c r="C101">
        <f>'CandidateTenderer 96-100'!$S$46</f>
        <v>0</v>
      </c>
    </row>
  </sheetData>
  <autoFilter ref="A1:C1" xr:uid="{43C6D406-86F5-47ED-B2FC-B452B8830EA0}"/>
  <hyperlinks>
    <hyperlink ref="B2" location="'CandidateTenderer 1-5'!J8" display="'CandidateTenderer 1-5'!J8" xr:uid="{895B1730-4061-4D4A-8DC3-C60B5D4CAF85}"/>
    <hyperlink ref="B3" location="'CandidateTenderer 1-5'!L8" display="'CandidateTenderer 1-5'!L8" xr:uid="{40C7A368-207E-4985-928B-F3EEFCDF15A7}"/>
    <hyperlink ref="B4" location="'CandidateTenderer 1-5'!N8" display="'CandidateTenderer 1-5'!N8" xr:uid="{7DC8A08E-A1F0-4314-BA08-FDCFFFD869DE}"/>
    <hyperlink ref="B5" location="'CandidateTenderer 1-5'!P8" display="'CandidateTenderer 1-5'!P8" xr:uid="{18AA777F-CB0D-40B7-B81B-26161A02C0BE}"/>
    <hyperlink ref="B6" location="'CandidateTenderer 1-5'!R8" display="'CandidateTenderer 1-5'!R8" xr:uid="{DAE7790A-DF17-4AF0-B2EE-6A7652C0B377}"/>
    <hyperlink ref="B7" location="'CandidateTenderer 6-10'!J8" display="'CandidateTenderer 6-10'!J8" xr:uid="{A5440E7A-3681-48CB-9841-C7CD2CC206EA}"/>
    <hyperlink ref="B8" location="'CandidateTenderer 6-10'!L8" display="'CandidateTenderer 6-10'!L8" xr:uid="{B800A581-C6F1-4E63-AD5A-380C54ACFFD5}"/>
    <hyperlink ref="B9" location="'CandidateTenderer 6-10'!N8" display="'CandidateTenderer 6-10'!N8" xr:uid="{F365281A-F4DE-4632-B089-97EF6009F1DA}"/>
    <hyperlink ref="B10" location="'CandidateTenderer 6-10'!P8" display="'CandidateTenderer 6-10'!P8" xr:uid="{05811F6D-CC28-48F0-9FDE-B937379FCA9F}"/>
    <hyperlink ref="B11" location="'CandidateTenderer 6-10'!R8" display="'CandidateTenderer 6-10'!R8" xr:uid="{1B147A6B-36AD-4FC2-90A2-A1CD8717E968}"/>
    <hyperlink ref="B12" location="'CandidateTenderer 11-15'!J8" display="'CandidateTenderer 11-15'!J8" xr:uid="{1B8051D4-5725-4E56-B731-360E8563B232}"/>
    <hyperlink ref="B13" location="'CandidateTenderer 11-15'!L8" display="'CandidateTenderer 11-15'!L8" xr:uid="{8390954B-5200-442A-B1E3-D9DF3DBEB690}"/>
    <hyperlink ref="B14" location="'CandidateTenderer 11-15'!N8" display="'CandidateTenderer 11-15'!N8" xr:uid="{89477F5B-70C4-42E7-BC6B-898E8F8F046A}"/>
    <hyperlink ref="B15" location="'CandidateTenderer 11-15'!P8" display="'CandidateTenderer 11-15'!P8" xr:uid="{73601A6F-39B0-494D-8E33-322A2C2441E2}"/>
    <hyperlink ref="B16" location="'CandidateTenderer 11-15'!R8" display="'CandidateTenderer 11-15'!R8" xr:uid="{5C47AD0F-1D5E-4AE8-B77F-8226C61641EF}"/>
    <hyperlink ref="B17" location="'CandidateTenderer 16-20'!J8" display="'CandidateTenderer 16-20'!J8" xr:uid="{9541F832-B39E-46F6-9645-0729CE8DC2AF}"/>
    <hyperlink ref="B18" location="'CandidateTenderer 16-20'!L8" display="'CandidateTenderer 16-20'!L8" xr:uid="{A3B5598D-F74B-4E5A-A604-7947641AD7E2}"/>
    <hyperlink ref="B19" location="'CandidateTenderer 16-20'!N8" display="'CandidateTenderer 16-20'!N8" xr:uid="{8FD93953-7611-406E-884A-4B7AAE45F8FE}"/>
    <hyperlink ref="B20" location="'CandidateTenderer 16-20'!P8" display="'CandidateTenderer 16-20'!P8" xr:uid="{8C4F6293-26D4-4757-A698-4DD55C6E83EE}"/>
    <hyperlink ref="B21" location="'CandidateTenderer 16-20'!R8" display="'CandidateTenderer 16-20'!R8" xr:uid="{BD8D7C6C-DBEA-465B-9627-3FD2E882D980}"/>
    <hyperlink ref="B22" location="'CandidateTenderer 21-25'!J8" display="'CandidateTenderer 21-25'!J8" xr:uid="{18479956-F7DD-4130-A562-AA4C891CC838}"/>
    <hyperlink ref="B23" location="'CandidateTenderer 21-25'!L8" display="'CandidateTenderer 21-25'!L8" xr:uid="{5D8A922C-75B3-4C04-B37C-B37A83490141}"/>
    <hyperlink ref="B24" location="'CandidateTenderer 21-25'!N8" display="'CandidateTenderer 21-25'!N8" xr:uid="{545396CC-70E7-47F2-9B55-34F987152C3C}"/>
    <hyperlink ref="B25" location="'CandidateTenderer 21-25'!P8" display="'CandidateTenderer 21-25'!P8" xr:uid="{B57CFDEB-13B9-4D14-9947-8A41313F2B26}"/>
    <hyperlink ref="B26" location="'CandidateTenderer 21-25'!R8" display="'CandidateTenderer 21-25'!R8" xr:uid="{FD3FAC3E-9DE2-4D7A-A792-61510080B01A}"/>
    <hyperlink ref="B27" location="'CandidateTenderer 26-30'!J8" display="'CandidateTenderer 26-30'!J8" xr:uid="{B7F8397F-4C2F-4EF7-B1B4-063B2A25E971}"/>
    <hyperlink ref="B28" location="'CandidateTenderer 26-30'!L8" display="'CandidateTenderer 26-30'!L8" xr:uid="{29DFE156-EB9E-4DCC-877A-97F56B7ADFB2}"/>
    <hyperlink ref="B29" location="'CandidateTenderer 26-30'!N8" display="'CandidateTenderer 26-30'!N8" xr:uid="{F1FDCB92-72F4-4D74-89B2-03B9E87876C8}"/>
    <hyperlink ref="B30" location="'CandidateTenderer 26-30'!P8" display="'CandidateTenderer 26-30'!P8" xr:uid="{73B9F73C-7162-417D-9598-0AA1BC3514E1}"/>
    <hyperlink ref="B31" location="'CandidateTenderer 26-30'!R8" display="'CandidateTenderer 26-30'!R8" xr:uid="{49D0897B-CAC4-449D-B67E-4643AC4AB910}"/>
    <hyperlink ref="B32" location="'CandidateTenderer 31-35'!J8" display="'CandidateTenderer 31-35'!J8" xr:uid="{D581A62B-DE2A-47F1-A106-84B4EFF11F3E}"/>
    <hyperlink ref="B33" location="'CandidateTenderer 31-35'!L8" display="'CandidateTenderer 31-35'!L8" xr:uid="{569AF9B0-193A-4B2D-9C12-CE47B16634F1}"/>
    <hyperlink ref="B34" location="'CandidateTenderer 31-35'!N8" display="'CandidateTenderer 31-35'!N8" xr:uid="{BB8446FA-7CFD-4FB5-B518-21FFBDF16AF2}"/>
    <hyperlink ref="B35" location="'CandidateTenderer 31-35'!P8" display="'CandidateTenderer 31-35'!P8" xr:uid="{F7464F11-52DE-44DE-966D-C05931BFFA18}"/>
    <hyperlink ref="B36" location="'CandidateTenderer 31-35'!R8" display="'CandidateTenderer 31-35'!R8" xr:uid="{EA68E033-DAB2-4670-84A7-037EF9A6D117}"/>
    <hyperlink ref="B37" location="'CandidateTenderer 36-40'!J8" display="'CandidateTenderer 36-40'!J8" xr:uid="{70EEA9B3-BD34-4E10-8BC7-FFCEE31A0630}"/>
    <hyperlink ref="B38" location="'CandidateTenderer 36-40'!L8" display="'CandidateTenderer 36-40'!L8" xr:uid="{F40DCECF-5C57-43B7-A729-E3743D818148}"/>
    <hyperlink ref="B39" location="'CandidateTenderer 36-40'!N8" display="'CandidateTenderer 36-40'!N8" xr:uid="{D0A7743B-3E53-44D3-A4A1-65D25C5E82DF}"/>
    <hyperlink ref="B40" location="'CandidateTenderer 36-40'!P8" display="'CandidateTenderer 36-40'!P8" xr:uid="{8FA31C2B-15F0-49CB-85CF-7DB86DD11261}"/>
    <hyperlink ref="B41" location="'CandidateTenderer 36-40'!R8" display="'CandidateTenderer 36-40'!R8" xr:uid="{8BD762FA-8847-47B5-86C8-BAB2BECE6AE0}"/>
    <hyperlink ref="B42" location="'CandidateTenderer 41-45'!J8" display="'CandidateTenderer 41-45'!J8" xr:uid="{C120B8F7-B36C-494B-A925-F4CFCB874852}"/>
    <hyperlink ref="B43" location="'CandidateTenderer 41-45'!L8" display="'CandidateTenderer 41-45'!L8" xr:uid="{67537D8E-087E-45A9-BE60-A6AA4A7177C9}"/>
    <hyperlink ref="B44" location="'CandidateTenderer 41-45'!N8" display="'CandidateTenderer 41-45'!N8" xr:uid="{345D9BE3-CF10-4866-83AD-EF26E3925042}"/>
    <hyperlink ref="B45" location="'CandidateTenderer 41-45'!P8" display="'CandidateTenderer 41-45'!P8" xr:uid="{B1946107-1649-451C-AA3C-748BAA4AEFA5}"/>
    <hyperlink ref="B46" location="'CandidateTenderer 41-45'!R8" display="'CandidateTenderer 41-45'!R8" xr:uid="{340F6137-1BBD-4D2B-97F4-3311CECE355C}"/>
    <hyperlink ref="B47" location="'CandidateTenderer 46-50'!J8" display="'CandidateTenderer 46-50'!J8" xr:uid="{E1AC9864-D98D-4A73-937B-4F266F8DF445}"/>
    <hyperlink ref="B48" location="'CandidateTenderer 46-50'!L8" display="'CandidateTenderer 46-50'!L8" xr:uid="{AE7894A3-48F9-4963-B314-EBBAB7383C28}"/>
    <hyperlink ref="B49" location="'CandidateTenderer 46-50'!N8" display="'CandidateTenderer 46-50'!N8" xr:uid="{A4CEC754-570E-4C3F-B19B-8C584B4CC6F5}"/>
    <hyperlink ref="B50" location="'CandidateTenderer 46-50'!P8" display="'CandidateTenderer 46-50'!P8" xr:uid="{B4706C81-2C42-4E65-AB4E-EF3DF94F26EE}"/>
    <hyperlink ref="B51" location="'CandidateTenderer 46-50'!R8" display="'CandidateTenderer 46-50'!R8" xr:uid="{B51C2300-D1D4-43E5-AE96-E5CD6CB8B0F0}"/>
    <hyperlink ref="B52" location="'CandidateTenderer 51-55'!J8" display="'CandidateTenderer 51-55'!J8" xr:uid="{4DC62A39-48A2-46B5-8FC7-19B01F4E2A77}"/>
    <hyperlink ref="B53" location="'CandidateTenderer 51-55'!L8" display="'CandidateTenderer 51-55'!L8" xr:uid="{4A709865-87FB-4153-AC58-C9CAFEFE88B0}"/>
    <hyperlink ref="B54" location="'CandidateTenderer 51-55'!N8" display="'CandidateTenderer 51-55'!N8" xr:uid="{9911F85A-797F-429A-A77F-31F67E9DBB4E}"/>
    <hyperlink ref="B55" location="'CandidateTenderer 51-55'!P8" display="'CandidateTenderer 51-55'!P8" xr:uid="{C10A5479-0995-4E05-AA88-C864DBF94193}"/>
    <hyperlink ref="B56" location="'CandidateTenderer 51-55'!R8" display="'CandidateTenderer 51-55'!R8" xr:uid="{3B841D91-9BB9-4F9A-AE24-C1A95C96274A}"/>
    <hyperlink ref="B57" location="'CandidateTenderer 56-60'!J8" display="'CandidateTenderer 56-60'!J8" xr:uid="{EE982DC6-9431-499A-90F9-1B55332CAB94}"/>
    <hyperlink ref="B58" location="'CandidateTenderer 56-60'!L8" display="'CandidateTenderer 56-60'!L8" xr:uid="{5669EC22-AB79-490F-9812-C2CE0A87FB7E}"/>
    <hyperlink ref="B59" location="'CandidateTenderer 56-60'!N8" display="'CandidateTenderer 56-60'!N8" xr:uid="{0AB72D73-4864-4FF9-A093-498E55C06248}"/>
    <hyperlink ref="B60" location="'CandidateTenderer 56-60'!P8" display="'CandidateTenderer 56-60'!P8" xr:uid="{FFBE62F7-70D8-4642-AA7F-62F6B26392D2}"/>
    <hyperlink ref="B61" location="'CandidateTenderer 56-60'!R8" display="'CandidateTenderer 56-60'!R8" xr:uid="{0611F09E-3440-431A-99C5-55CC0F007ADC}"/>
    <hyperlink ref="B62" location="'CandidateTenderer 61-65'!J8" display="'CandidateTenderer 61-65'!J8" xr:uid="{FA3FA963-9D15-4086-B0E1-5AAB8F86C94B}"/>
    <hyperlink ref="B63" location="'CandidateTenderer 61-65'!L8" display="'CandidateTenderer 61-65'!L8" xr:uid="{EC9E3192-9C93-4C0E-B210-C36C24C4061D}"/>
    <hyperlink ref="B64" location="'CandidateTenderer 61-65'!N8" display="'CandidateTenderer 61-65'!N8" xr:uid="{3F999CA7-2369-4B40-9BD7-0312C02161EC}"/>
    <hyperlink ref="B65" location="'CandidateTenderer 61-65'!P8" display="'CandidateTenderer 61-65'!P8" xr:uid="{2BE8F3B4-23A1-4EC7-B31D-B7A01AD35418}"/>
    <hyperlink ref="B66" location="'CandidateTenderer 61-65'!R8" display="'CandidateTenderer 61-65'!R8" xr:uid="{18F0886D-2AD1-4773-BFEB-4B476D312208}"/>
    <hyperlink ref="B67" location="'CandidateTenderer 66-70'!J8" display="'CandidateTenderer 66-70'!J8" xr:uid="{5CF97C07-B582-4EC7-BA47-0ABF60CFC8D9}"/>
    <hyperlink ref="B68" location="'CandidateTenderer 66-70'!L8" display="'CandidateTenderer 66-70'!L8" xr:uid="{C7306096-1683-4D7B-B2C7-AC79F6AE7283}"/>
    <hyperlink ref="B69" location="'CandidateTenderer 66-70'!N8" display="'CandidateTenderer 66-70'!N8" xr:uid="{5C160355-9CC1-4B73-83E5-84830B8CA25C}"/>
    <hyperlink ref="B70" location="'CandidateTenderer 66-70'!P8" display="'CandidateTenderer 66-70'!P8" xr:uid="{2D37F906-8EB1-4792-B8B8-7E143CE7A8FD}"/>
    <hyperlink ref="B71" location="'CandidateTenderer 66-70'!R8" display="'CandidateTenderer 66-70'!R8" xr:uid="{28393019-3808-4D7F-82C9-C33758D5BCB2}"/>
    <hyperlink ref="B72" location="'CandidateTenderer 71-75'!J8" display="'CandidateTenderer 71-75'!J8" xr:uid="{43268F43-2671-4720-8E2E-995A220BBA84}"/>
    <hyperlink ref="B73" location="'CandidateTenderer 71-75'!L8" display="'CandidateTenderer 71-75'!L8" xr:uid="{D2E00291-8691-4036-8888-010CE0CEAF38}"/>
    <hyperlink ref="B74" location="'CandidateTenderer 71-75'!N8" display="'CandidateTenderer 71-75'!N8" xr:uid="{A31C50EC-F804-4454-8B0D-5D40113015F8}"/>
    <hyperlink ref="B75" location="'CandidateTenderer 71-75'!P8" display="'CandidateTenderer 71-75'!P8" xr:uid="{0314AB4C-B478-4D09-8A8C-B9137D2EBA85}"/>
    <hyperlink ref="B76" location="'CandidateTenderer 71-75'!R8" display="'CandidateTenderer 71-75'!R8" xr:uid="{6D10E5F9-75BE-48E2-9A07-56D6C7290C0D}"/>
    <hyperlink ref="B77" location="'CandidateTenderer 76-80'!J8" display="'CandidateTenderer 76-80'!J8" xr:uid="{9B7634B0-6F7E-47AB-A184-4E96886297E5}"/>
    <hyperlink ref="B78" location="'CandidateTenderer 76-80'!L8" display="'CandidateTenderer 76-80'!L8" xr:uid="{0C4F1202-5627-4177-B1D7-7AC127A2F4B6}"/>
    <hyperlink ref="B79" location="'CandidateTenderer 76-80'!N8" display="'CandidateTenderer 76-80'!N8" xr:uid="{5E5FA6A4-E2AA-4738-A5F5-0DB33CA66832}"/>
    <hyperlink ref="B80" location="'CandidateTenderer 76-80'!P8" display="'CandidateTenderer 76-80'!P8" xr:uid="{678DB365-7726-446F-9C79-5F4148C362B5}"/>
    <hyperlink ref="B81" location="'CandidateTenderer 76-80'!R8" display="'CandidateTenderer 76-80'!R8" xr:uid="{DDB34B5D-8BE8-4084-A958-D7DB3ABF3B86}"/>
    <hyperlink ref="B82" location="'CandidateTenderer 81-85'!J8" display="'CandidateTenderer 81-85'!J8" xr:uid="{1FFE1939-0610-4056-8F30-A1C7FFA212DD}"/>
    <hyperlink ref="B83" location="'CandidateTenderer 81-85'!L8" display="'CandidateTenderer 81-85'!L8" xr:uid="{A681F5E8-1763-4AD9-BB77-099C5E8DF3F4}"/>
    <hyperlink ref="B84" location="'CandidateTenderer 81-85'!N8" display="'CandidateTenderer 81-85'!N8" xr:uid="{BE187F83-3B6D-4F8C-8023-5C4F1048B9F5}"/>
    <hyperlink ref="B85" location="'CandidateTenderer 81-85'!P8" display="'CandidateTenderer 81-85'!P8" xr:uid="{075D9FD4-996B-49C2-9BD1-927112A3DF99}"/>
    <hyperlink ref="B86" location="'CandidateTenderer 81-85'!R8" display="'CandidateTenderer 81-85'!R8" xr:uid="{170EDDBA-E8B5-4DA8-B841-96B7EC14A2F4}"/>
    <hyperlink ref="B87" location="'CandidateTenderer 86-90'!J8" display="'CandidateTenderer 86-90'!J8" xr:uid="{18DDB635-4AE1-4632-85CA-8DEEE6F62A45}"/>
    <hyperlink ref="B88" location="'CandidateTenderer 86-90'!L8" display="'CandidateTenderer 86-90'!L8" xr:uid="{EA2996D7-626B-4EC4-8920-EF3C08F428F3}"/>
    <hyperlink ref="B89" location="'CandidateTenderer 86-90'!N8" display="'CandidateTenderer 86-90'!N8" xr:uid="{13DC9A82-1906-48CA-A3F1-4785A31899F6}"/>
    <hyperlink ref="B90" location="'CandidateTenderer 86-90'!P8" display="'CandidateTenderer 86-90'!P8" xr:uid="{BDBB5568-100C-4905-83F6-865F690C3D41}"/>
    <hyperlink ref="B91" location="'CandidateTenderer 86-90'!R8" display="'CandidateTenderer 86-90'!R8" xr:uid="{13281587-FB11-4CB5-96BB-FAC42FEBD583}"/>
    <hyperlink ref="B92" location="'CandidateTenderer 91-95'!J8" display="'CandidateTenderer 91-95'!J8" xr:uid="{46F6643E-FD1D-4AC9-B0DE-66A003E13F8E}"/>
    <hyperlink ref="B93" location="'CandidateTenderer 91-95'!L8" display="'CandidateTenderer 91-95'!L8" xr:uid="{1F802774-BD08-4769-B610-024428A5F72A}"/>
    <hyperlink ref="B94" location="'CandidateTenderer 91-95'!N8" display="'CandidateTenderer 91-95'!N8" xr:uid="{5AE3F57A-55BB-4CCF-9D28-B29D5B9DCD88}"/>
    <hyperlink ref="B95" location="'CandidateTenderer 91-95'!P8" display="'CandidateTenderer 91-95'!P8" xr:uid="{4FF678D7-080C-4DF3-9F6E-48600783270B}"/>
    <hyperlink ref="B96" location="'CandidateTenderer 91-95'!R8" display="'CandidateTenderer 91-95'!R8" xr:uid="{208D9D15-35A4-4968-9112-31A45D1E8679}"/>
    <hyperlink ref="B97" location="'CandidateTenderer 96-100'!J8" display="'CandidateTenderer 96-100'!J8" xr:uid="{8DA880C7-CA20-484C-8BBB-FF6ED2CDFF77}"/>
    <hyperlink ref="B98" location="'CandidateTenderer 96-100'!L8" display="'CandidateTenderer 96-100'!L8" xr:uid="{C3D1E342-315D-45E7-8830-4F8AE1594A8D}"/>
    <hyperlink ref="B99" location="'CandidateTenderer 96-100'!N8" display="'CandidateTenderer 96-100'!N8" xr:uid="{1BB7CCE0-EE3C-4FFA-91A4-BAE007ADB440}"/>
    <hyperlink ref="B100" location="'CandidateTenderer 96-100'!P8" display="'CandidateTenderer 96-100'!P8" xr:uid="{7F5FDE87-DCB8-40FC-A9FE-50801FCE9C9E}"/>
    <hyperlink ref="B101" location="'CandidateTenderer 96-100'!R8" display="'CandidateTenderer 96-100'!R8" xr:uid="{F85C380C-E451-481E-9D81-3D31C07EDBA0}"/>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06E9D-4593-452A-A707-C46DC6F6785A}">
  <sheetPr>
    <pageSetUpPr fitToPage="1"/>
  </sheetPr>
  <dimension ref="A1:U55"/>
  <sheetViews>
    <sheetView showGridLines="0" zoomScaleNormal="100" zoomScaleSheetLayoutView="75" workbookViewId="0">
      <selection activeCell="D4" sqref="D4:G4"/>
    </sheetView>
  </sheetViews>
  <sheetFormatPr defaultColWidth="5.77734375" defaultRowHeight="10.25" customHeight="1"/>
  <cols>
    <col min="1" max="1" width="4.44140625" style="3" customWidth="1"/>
    <col min="2" max="2" width="29.77734375" style="5" customWidth="1"/>
    <col min="3" max="3" width="7" style="5" customWidth="1"/>
    <col min="4" max="4" width="15.77734375" style="5" customWidth="1"/>
    <col min="5" max="5" width="15.21875" style="5" customWidth="1"/>
    <col min="6" max="6" width="11" style="5" customWidth="1"/>
    <col min="7" max="7" width="12" style="5" customWidth="1"/>
    <col min="8" max="8" width="9.21875" style="5" customWidth="1"/>
    <col min="9" max="9" width="10.77734375" style="3" customWidth="1"/>
    <col min="10" max="10" width="10.21875" style="6" customWidth="1"/>
    <col min="11" max="11" width="10.21875" style="3" customWidth="1"/>
    <col min="12" max="12" width="10.21875" style="6" customWidth="1"/>
    <col min="13" max="13" width="10.21875" style="3" customWidth="1"/>
    <col min="14" max="14" width="10.21875" style="6" customWidth="1"/>
    <col min="15" max="15" width="10.21875" style="3" customWidth="1"/>
    <col min="16" max="16" width="10.21875" style="6" customWidth="1"/>
    <col min="17" max="17" width="10.21875" style="3" customWidth="1"/>
    <col min="18" max="18" width="10.21875" style="7" customWidth="1"/>
    <col min="19" max="19" width="10.2187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462</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41-45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40" t="str">
        <f>IF('CandidateTenderer 1-5'!$D$4 = "", "", 'CandidateTenderer 1-5'!$D$4)</f>
        <v/>
      </c>
      <c r="E4" s="240"/>
      <c r="F4" s="240"/>
      <c r="G4" s="240"/>
      <c r="H4" s="184" t="s">
        <v>405</v>
      </c>
      <c r="I4" s="184"/>
      <c r="J4" s="240" t="str">
        <f>IF('CandidateTenderer 1-5'!$J$4 = "", "", 'CandidateTenderer 1-5'!$J$4)</f>
        <v>Sustainability UrbanTransport- Air Quality, Climate Action &amp; Accessibility (SUM-ACA)</v>
      </c>
      <c r="K4" s="240"/>
      <c r="L4" s="240"/>
      <c r="M4" s="240"/>
      <c r="N4" s="240"/>
      <c r="O4" s="240"/>
      <c r="P4" s="232" t="s">
        <v>406</v>
      </c>
      <c r="Q4" s="232"/>
      <c r="R4" s="240" t="str">
        <f>IF('CandidateTenderer 1-5'!$R$4 = "", "", 'CandidateTenderer 1-5'!$R$4)</f>
        <v>PN 20.2277.0-001.00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Integrated Mobility Plan for Shillong &amp; Rourkela</v>
      </c>
      <c r="K5" s="240"/>
      <c r="L5" s="240"/>
      <c r="M5" s="240"/>
      <c r="N5" s="240"/>
      <c r="O5" s="240"/>
      <c r="P5" s="233" t="s">
        <v>408</v>
      </c>
      <c r="Q5" s="233"/>
      <c r="R5" s="240" t="str">
        <f>IF('CandidateTenderer 1-5'!$R$5 = "", "", 'CandidateTenderer 1-5'!$R$5)</f>
        <v>83502596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179"/>
      <c r="S6" s="179"/>
    </row>
    <row r="7" spans="1:21" ht="14.2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463</v>
      </c>
      <c r="K8" s="218"/>
      <c r="L8" s="217" t="s">
        <v>464</v>
      </c>
      <c r="M8" s="218"/>
      <c r="N8" s="217" t="s">
        <v>465</v>
      </c>
      <c r="O8" s="218"/>
      <c r="P8" s="217" t="s">
        <v>466</v>
      </c>
      <c r="Q8" s="218"/>
      <c r="R8" s="217" t="s">
        <v>467</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10000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1</v>
      </c>
      <c r="D24" s="80" t="str">
        <f>" reference project"&amp;IF(C24=1,"","s")</f>
        <v xml:space="preserve"> reference project</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8"/>
      <c r="K26" s="239"/>
      <c r="L26" s="238"/>
      <c r="M26" s="239"/>
      <c r="N26" s="238"/>
      <c r="O26" s="239"/>
      <c r="P26" s="238"/>
      <c r="Q26" s="239"/>
      <c r="R26" s="238"/>
      <c r="S26" s="239"/>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5"/>
      <c r="K28" s="236"/>
      <c r="L28" s="235"/>
      <c r="M28" s="236"/>
      <c r="N28" s="235"/>
      <c r="O28" s="236"/>
      <c r="P28" s="235"/>
      <c r="Q28" s="236"/>
      <c r="R28" s="235"/>
      <c r="S28" s="237"/>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5" customHeight="1"/>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5" customHeight="1">
      <c r="D52"/>
      <c r="E52"/>
      <c r="F52" s="177" t="s">
        <v>427</v>
      </c>
      <c r="G52" s="177"/>
      <c r="H52" s="177"/>
      <c r="I52" s="177"/>
      <c r="J52" s="32"/>
      <c r="K52" s="124"/>
      <c r="L52" s="32"/>
      <c r="M52" s="124"/>
      <c r="N52" s="32"/>
      <c r="O52" s="124"/>
      <c r="P52" s="177" t="s">
        <v>427</v>
      </c>
      <c r="Q52" s="177"/>
      <c r="R52" s="177"/>
      <c r="S52" s="177"/>
    </row>
    <row r="53" spans="1:19" ht="10.5" customHeight="1"/>
    <row r="54" spans="1:19" ht="10.5" customHeight="1"/>
    <row r="55" spans="1:19" ht="10.5" customHeight="1"/>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91" priority="16" operator="notEqual">
      <formula>100</formula>
    </cfRule>
  </conditionalFormatting>
  <conditionalFormatting sqref="K47">
    <cfRule type="cellIs" dxfId="190" priority="13" operator="equal">
      <formula>3</formula>
    </cfRule>
    <cfRule type="cellIs" dxfId="189" priority="14" operator="equal">
      <formula>2</formula>
    </cfRule>
    <cfRule type="cellIs" dxfId="188" priority="15" operator="equal">
      <formula>1</formula>
    </cfRule>
  </conditionalFormatting>
  <conditionalFormatting sqref="M47">
    <cfRule type="cellIs" dxfId="187" priority="10" operator="equal">
      <formula>3</formula>
    </cfRule>
    <cfRule type="cellIs" dxfId="186" priority="11" operator="equal">
      <formula>2</formula>
    </cfRule>
    <cfRule type="cellIs" dxfId="185" priority="12" operator="equal">
      <formula>1</formula>
    </cfRule>
  </conditionalFormatting>
  <conditionalFormatting sqref="O47">
    <cfRule type="cellIs" dxfId="184" priority="7" operator="equal">
      <formula>3</formula>
    </cfRule>
    <cfRule type="cellIs" dxfId="183" priority="8" operator="equal">
      <formula>2</formula>
    </cfRule>
    <cfRule type="cellIs" dxfId="182" priority="9" operator="equal">
      <formula>1</formula>
    </cfRule>
  </conditionalFormatting>
  <conditionalFormatting sqref="Q47">
    <cfRule type="cellIs" dxfId="181" priority="4" operator="equal">
      <formula>3</formula>
    </cfRule>
    <cfRule type="cellIs" dxfId="180" priority="5" operator="equal">
      <formula>2</formula>
    </cfRule>
    <cfRule type="cellIs" dxfId="179" priority="6" operator="equal">
      <formula>1</formula>
    </cfRule>
  </conditionalFormatting>
  <conditionalFormatting sqref="S47">
    <cfRule type="cellIs" dxfId="178" priority="1" operator="equal">
      <formula>3</formula>
    </cfRule>
    <cfRule type="cellIs" dxfId="177" priority="2" operator="equal">
      <formula>2</formula>
    </cfRule>
    <cfRule type="cellIs" dxfId="176" priority="3" operator="equal">
      <formula>1</formula>
    </cfRule>
  </conditionalFormatting>
  <dataValidations count="8">
    <dataValidation type="whole" errorStyle="warning" allowBlank="1" showInputMessage="1" showErrorMessage="1" sqref="I35:I40 I43 I45" xr:uid="{BE2E333E-2E11-4EA7-B06A-F6CE45AF3719}">
      <formula1>0</formula1>
      <formula2>100</formula2>
    </dataValidation>
    <dataValidation type="decimal" allowBlank="1" showInputMessage="1" showErrorMessage="1" error="Max. 10 Punkte" sqref="P35:P40 N35:N40 L35:L40 J35:J40 R35:R40" xr:uid="{15B09BE1-6573-468D-B153-A298124D2030}">
      <formula1>0</formula1>
      <formula2>10</formula2>
    </dataValidation>
    <dataValidation type="list" allowBlank="1" showInputMessage="1" sqref="D43 E24" xr:uid="{42D0F84E-3083-4320-A416-9F630FC56040}">
      <formula1>Länder_und_Regionen</formula1>
    </dataValidation>
    <dataValidation type="list" allowBlank="1" showInputMessage="1" showErrorMessage="1" sqref="C23:C24" xr:uid="{446E8805-9C10-4E9D-AD88-259CDEB8549B}">
      <formula1>Mindestzahl</formula1>
    </dataValidation>
    <dataValidation type="list" allowBlank="1" showInputMessage="1" sqref="P11:P15 J11:J15 J23 L23 L11:L15 N23 N11:N15 P23 R11:R15 R23 J17:J18 L17:L18 N17:N18 P17:P18 R17:R18" xr:uid="{C70F0DDA-D769-461A-BC77-634595AD41FF}">
      <formula1>Auswahl_ja_nein</formula1>
    </dataValidation>
    <dataValidation type="list" allowBlank="1" showInputMessage="1" sqref="J19 L19 N19 P19 R19" xr:uid="{09C67FE5-BE63-4CEF-B7B4-9A6F15931A6B}">
      <formula1>geeignet_ungeeignet</formula1>
    </dataValidation>
    <dataValidation type="list" allowBlank="1" showInputMessage="1" showErrorMessage="1" sqref="P22 P25 J22 J25 J27 L27 L22 L25 N27 N22 N25 P27 R22 R25 R27" xr:uid="{18030A37-46F0-4FBD-BAC1-FFA21E931046}">
      <formula1>geeignet_ungeeignet</formula1>
    </dataValidation>
    <dataValidation allowBlank="1" showInputMessage="1" sqref="F51 P51" xr:uid="{9967FDAF-0A68-450F-97CA-97085DC0A938}"/>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7D4E7E08-B4F6-4C1D-B334-649E300A1C46}">
          <x14:formula1>
            <xm:f>Auswahllisten!$E$2:$E$4</xm:f>
          </x14:formula1>
          <xm:sqref>J16 L16 N16 P16 R16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15E2F-27C3-4586-99C7-CF23CFA63458}">
  <sheetPr>
    <pageSetUpPr fitToPage="1"/>
  </sheetPr>
  <dimension ref="A1:U55"/>
  <sheetViews>
    <sheetView showGridLines="0" zoomScaleNormal="100" zoomScaleSheetLayoutView="75" workbookViewId="0">
      <selection activeCell="D4" sqref="D4:G4"/>
    </sheetView>
  </sheetViews>
  <sheetFormatPr defaultColWidth="5.77734375" defaultRowHeight="10.25" customHeight="1"/>
  <cols>
    <col min="1" max="1" width="4.44140625" style="3" customWidth="1"/>
    <col min="2" max="2" width="29.77734375" style="5" customWidth="1"/>
    <col min="3" max="3" width="7" style="5" customWidth="1"/>
    <col min="4" max="4" width="15.77734375" style="5" customWidth="1"/>
    <col min="5" max="5" width="15.21875" style="5" customWidth="1"/>
    <col min="6" max="6" width="11" style="5" customWidth="1"/>
    <col min="7" max="7" width="12" style="5" customWidth="1"/>
    <col min="8" max="8" width="9.21875" style="5" customWidth="1"/>
    <col min="9" max="9" width="10.77734375" style="3" customWidth="1"/>
    <col min="10" max="10" width="10.21875" style="6" customWidth="1"/>
    <col min="11" max="11" width="10.21875" style="3" customWidth="1"/>
    <col min="12" max="12" width="10.21875" style="6" customWidth="1"/>
    <col min="13" max="13" width="10.21875" style="3" customWidth="1"/>
    <col min="14" max="14" width="10.21875" style="6" customWidth="1"/>
    <col min="15" max="15" width="10.21875" style="3" customWidth="1"/>
    <col min="16" max="16" width="10.21875" style="6" customWidth="1"/>
    <col min="17" max="17" width="10.21875" style="3" customWidth="1"/>
    <col min="18" max="18" width="10.21875" style="7" customWidth="1"/>
    <col min="19" max="19" width="10.2187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468</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46-50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40" t="str">
        <f>IF('CandidateTenderer 1-5'!$D$4 = "", "", 'CandidateTenderer 1-5'!$D$4)</f>
        <v/>
      </c>
      <c r="E4" s="240"/>
      <c r="F4" s="240"/>
      <c r="G4" s="240"/>
      <c r="H4" s="184" t="s">
        <v>405</v>
      </c>
      <c r="I4" s="184"/>
      <c r="J4" s="240" t="str">
        <f>IF('CandidateTenderer 1-5'!$J$4 = "", "", 'CandidateTenderer 1-5'!$J$4)</f>
        <v>Sustainability UrbanTransport- Air Quality, Climate Action &amp; Accessibility (SUM-ACA)</v>
      </c>
      <c r="K4" s="240"/>
      <c r="L4" s="240"/>
      <c r="M4" s="240"/>
      <c r="N4" s="240"/>
      <c r="O4" s="240"/>
      <c r="P4" s="232" t="s">
        <v>406</v>
      </c>
      <c r="Q4" s="232"/>
      <c r="R4" s="240" t="str">
        <f>IF('CandidateTenderer 1-5'!$R$4 = "", "", 'CandidateTenderer 1-5'!$R$4)</f>
        <v>PN 20.2277.0-001.00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Integrated Mobility Plan for Shillong &amp; Rourkela</v>
      </c>
      <c r="K5" s="240"/>
      <c r="L5" s="240"/>
      <c r="M5" s="240"/>
      <c r="N5" s="240"/>
      <c r="O5" s="240"/>
      <c r="P5" s="233" t="s">
        <v>408</v>
      </c>
      <c r="Q5" s="233"/>
      <c r="R5" s="240" t="str">
        <f>IF('CandidateTenderer 1-5'!$R$5 = "", "", 'CandidateTenderer 1-5'!$R$5)</f>
        <v>83502596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179"/>
      <c r="S6" s="179"/>
    </row>
    <row r="7" spans="1:21" ht="14.2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469</v>
      </c>
      <c r="K8" s="218"/>
      <c r="L8" s="217" t="s">
        <v>470</v>
      </c>
      <c r="M8" s="218"/>
      <c r="N8" s="217" t="s">
        <v>471</v>
      </c>
      <c r="O8" s="218"/>
      <c r="P8" s="217" t="s">
        <v>472</v>
      </c>
      <c r="Q8" s="218"/>
      <c r="R8" s="217" t="s">
        <v>473</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10000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1</v>
      </c>
      <c r="D24" s="80" t="str">
        <f>" reference project"&amp;IF(C24=1,"","s")</f>
        <v xml:space="preserve"> reference project</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8"/>
      <c r="K26" s="239"/>
      <c r="L26" s="238"/>
      <c r="M26" s="239"/>
      <c r="N26" s="238"/>
      <c r="O26" s="239"/>
      <c r="P26" s="238"/>
      <c r="Q26" s="239"/>
      <c r="R26" s="238"/>
      <c r="S26" s="239"/>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5"/>
      <c r="K28" s="236"/>
      <c r="L28" s="235"/>
      <c r="M28" s="236"/>
      <c r="N28" s="235"/>
      <c r="O28" s="236"/>
      <c r="P28" s="235"/>
      <c r="Q28" s="236"/>
      <c r="R28" s="235"/>
      <c r="S28" s="237"/>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5" customHeight="1"/>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5" customHeight="1">
      <c r="D52"/>
      <c r="E52"/>
      <c r="F52" s="177" t="s">
        <v>427</v>
      </c>
      <c r="G52" s="177"/>
      <c r="H52" s="177"/>
      <c r="I52" s="177"/>
      <c r="J52" s="32"/>
      <c r="K52" s="124"/>
      <c r="L52" s="32"/>
      <c r="M52" s="124"/>
      <c r="N52" s="32"/>
      <c r="O52" s="124"/>
      <c r="P52" s="177" t="s">
        <v>427</v>
      </c>
      <c r="Q52" s="177"/>
      <c r="R52" s="177"/>
      <c r="S52" s="177"/>
    </row>
    <row r="53" spans="1:19" ht="10.5" customHeight="1"/>
    <row r="54" spans="1:19" ht="10.5" customHeight="1"/>
    <row r="55" spans="1:19" ht="10.5" customHeight="1"/>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75" priority="16" operator="notEqual">
      <formula>100</formula>
    </cfRule>
  </conditionalFormatting>
  <conditionalFormatting sqref="K47">
    <cfRule type="cellIs" dxfId="174" priority="13" operator="equal">
      <formula>3</formula>
    </cfRule>
    <cfRule type="cellIs" dxfId="173" priority="14" operator="equal">
      <formula>2</formula>
    </cfRule>
    <cfRule type="cellIs" dxfId="172" priority="15" operator="equal">
      <formula>1</formula>
    </cfRule>
  </conditionalFormatting>
  <conditionalFormatting sqref="M47">
    <cfRule type="cellIs" dxfId="171" priority="10" operator="equal">
      <formula>3</formula>
    </cfRule>
    <cfRule type="cellIs" dxfId="170" priority="11" operator="equal">
      <formula>2</formula>
    </cfRule>
    <cfRule type="cellIs" dxfId="169" priority="12" operator="equal">
      <formula>1</formula>
    </cfRule>
  </conditionalFormatting>
  <conditionalFormatting sqref="O47">
    <cfRule type="cellIs" dxfId="168" priority="7" operator="equal">
      <formula>3</formula>
    </cfRule>
    <cfRule type="cellIs" dxfId="167" priority="8" operator="equal">
      <formula>2</formula>
    </cfRule>
    <cfRule type="cellIs" dxfId="166" priority="9" operator="equal">
      <formula>1</formula>
    </cfRule>
  </conditionalFormatting>
  <conditionalFormatting sqref="Q47">
    <cfRule type="cellIs" dxfId="165" priority="4" operator="equal">
      <formula>3</formula>
    </cfRule>
    <cfRule type="cellIs" dxfId="164" priority="5" operator="equal">
      <formula>2</formula>
    </cfRule>
    <cfRule type="cellIs" dxfId="163" priority="6" operator="equal">
      <formula>1</formula>
    </cfRule>
  </conditionalFormatting>
  <conditionalFormatting sqref="S47">
    <cfRule type="cellIs" dxfId="162" priority="1" operator="equal">
      <formula>3</formula>
    </cfRule>
    <cfRule type="cellIs" dxfId="161" priority="2" operator="equal">
      <formula>2</formula>
    </cfRule>
    <cfRule type="cellIs" dxfId="160" priority="3" operator="equal">
      <formula>1</formula>
    </cfRule>
  </conditionalFormatting>
  <dataValidations count="8">
    <dataValidation type="whole" errorStyle="warning" allowBlank="1" showInputMessage="1" showErrorMessage="1" sqref="I35:I40 I43 I45" xr:uid="{CBD1FC72-A4BC-4AAB-9BC1-9C1BC5FAED21}">
      <formula1>0</formula1>
      <formula2>100</formula2>
    </dataValidation>
    <dataValidation type="decimal" allowBlank="1" showInputMessage="1" showErrorMessage="1" error="Max. 10 Punkte" sqref="P35:P40 N35:N40 L35:L40 J35:J40 R35:R40" xr:uid="{2F7AB8CA-9D7F-417F-B90E-0D6409711675}">
      <formula1>0</formula1>
      <formula2>10</formula2>
    </dataValidation>
    <dataValidation type="list" allowBlank="1" showInputMessage="1" sqref="D43 E24" xr:uid="{EB51A4E3-5066-4965-82F5-060C04751593}">
      <formula1>Länder_und_Regionen</formula1>
    </dataValidation>
    <dataValidation type="list" allowBlank="1" showInputMessage="1" showErrorMessage="1" sqref="C23:C24" xr:uid="{36DD56AE-5E67-4BAE-8BD8-2290A29FAFEE}">
      <formula1>Mindestzahl</formula1>
    </dataValidation>
    <dataValidation type="list" allowBlank="1" showInputMessage="1" sqref="P11:P15 J11:J15 J23 L23 L11:L15 N23 N11:N15 P23 R11:R15 R23 J17:J18 L17:L18 N17:N18 P17:P18 R17:R18" xr:uid="{DF5B5F2C-842F-49C3-B208-EA0F7F2AD8DC}">
      <formula1>Auswahl_ja_nein</formula1>
    </dataValidation>
    <dataValidation type="list" allowBlank="1" showInputMessage="1" sqref="J19 L19 N19 P19 R19" xr:uid="{E4C1AD1C-3CE8-4F41-8C06-E676844556FD}">
      <formula1>geeignet_ungeeignet</formula1>
    </dataValidation>
    <dataValidation type="list" allowBlank="1" showInputMessage="1" showErrorMessage="1" sqref="P22 P25 J22 J25 J27 L27 L22 L25 N27 N22 N25 P27 R22 R25 R27" xr:uid="{0684639A-FE49-48A2-A8E9-F6F4CF48392D}">
      <formula1>geeignet_ungeeignet</formula1>
    </dataValidation>
    <dataValidation allowBlank="1" showInputMessage="1" sqref="F51 P51" xr:uid="{9E516F52-6565-40EC-9A30-D02C0F7644C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806BD656-44B6-4281-AC05-3188F1ADBC5B}">
          <x14:formula1>
            <xm:f>Auswahllisten!$E$2:$E$4</xm:f>
          </x14:formula1>
          <xm:sqref>J16 L16 N16 P16 R16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29730-2C11-4AF6-AD4B-CE1F9D404716}">
  <sheetPr>
    <pageSetUpPr fitToPage="1"/>
  </sheetPr>
  <dimension ref="A1:U55"/>
  <sheetViews>
    <sheetView showGridLines="0" zoomScaleNormal="100" zoomScaleSheetLayoutView="75" workbookViewId="0">
      <selection activeCell="D4" sqref="D4:G4"/>
    </sheetView>
  </sheetViews>
  <sheetFormatPr defaultColWidth="5.77734375" defaultRowHeight="10.25" customHeight="1"/>
  <cols>
    <col min="1" max="1" width="4.44140625" style="3" customWidth="1"/>
    <col min="2" max="2" width="29.77734375" style="5" customWidth="1"/>
    <col min="3" max="3" width="7" style="5" customWidth="1"/>
    <col min="4" max="4" width="15.77734375" style="5" customWidth="1"/>
    <col min="5" max="5" width="15.21875" style="5" customWidth="1"/>
    <col min="6" max="6" width="11" style="5" customWidth="1"/>
    <col min="7" max="7" width="12" style="5" customWidth="1"/>
    <col min="8" max="8" width="9.21875" style="5" customWidth="1"/>
    <col min="9" max="9" width="10.77734375" style="3" customWidth="1"/>
    <col min="10" max="10" width="10.21875" style="6" customWidth="1"/>
    <col min="11" max="11" width="10.21875" style="3" customWidth="1"/>
    <col min="12" max="12" width="10.21875" style="6" customWidth="1"/>
    <col min="13" max="13" width="10.21875" style="3" customWidth="1"/>
    <col min="14" max="14" width="10.21875" style="6" customWidth="1"/>
    <col min="15" max="15" width="10.21875" style="3" customWidth="1"/>
    <col min="16" max="16" width="10.21875" style="6" customWidth="1"/>
    <col min="17" max="17" width="10.21875" style="3" customWidth="1"/>
    <col min="18" max="18" width="10.21875" style="7" customWidth="1"/>
    <col min="19" max="19" width="10.2187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474</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51-55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40" t="str">
        <f>IF('CandidateTenderer 1-5'!$D$4 = "", "", 'CandidateTenderer 1-5'!$D$4)</f>
        <v/>
      </c>
      <c r="E4" s="240"/>
      <c r="F4" s="240"/>
      <c r="G4" s="240"/>
      <c r="H4" s="184" t="s">
        <v>405</v>
      </c>
      <c r="I4" s="184"/>
      <c r="J4" s="240" t="str">
        <f>IF('CandidateTenderer 1-5'!$J$4 = "", "", 'CandidateTenderer 1-5'!$J$4)</f>
        <v>Sustainability UrbanTransport- Air Quality, Climate Action &amp; Accessibility (SUM-ACA)</v>
      </c>
      <c r="K4" s="240"/>
      <c r="L4" s="240"/>
      <c r="M4" s="240"/>
      <c r="N4" s="240"/>
      <c r="O4" s="240"/>
      <c r="P4" s="232" t="s">
        <v>406</v>
      </c>
      <c r="Q4" s="232"/>
      <c r="R4" s="240" t="str">
        <f>IF('CandidateTenderer 1-5'!$R$4 = "", "", 'CandidateTenderer 1-5'!$R$4)</f>
        <v>PN 20.2277.0-001.00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Integrated Mobility Plan for Shillong &amp; Rourkela</v>
      </c>
      <c r="K5" s="240"/>
      <c r="L5" s="240"/>
      <c r="M5" s="240"/>
      <c r="N5" s="240"/>
      <c r="O5" s="240"/>
      <c r="P5" s="233" t="s">
        <v>408</v>
      </c>
      <c r="Q5" s="233"/>
      <c r="R5" s="240" t="str">
        <f>IF('CandidateTenderer 1-5'!$R$5 = "", "", 'CandidateTenderer 1-5'!$R$5)</f>
        <v>83502596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179"/>
      <c r="S6" s="179"/>
    </row>
    <row r="7" spans="1:21" ht="14.2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475</v>
      </c>
      <c r="K8" s="218"/>
      <c r="L8" s="217" t="s">
        <v>476</v>
      </c>
      <c r="M8" s="218"/>
      <c r="N8" s="217" t="s">
        <v>477</v>
      </c>
      <c r="O8" s="218"/>
      <c r="P8" s="217" t="s">
        <v>478</v>
      </c>
      <c r="Q8" s="218"/>
      <c r="R8" s="217" t="s">
        <v>479</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10000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1</v>
      </c>
      <c r="D24" s="80" t="str">
        <f>" reference project"&amp;IF(C24=1,"","s")</f>
        <v xml:space="preserve"> reference project</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8"/>
      <c r="K26" s="239"/>
      <c r="L26" s="238"/>
      <c r="M26" s="239"/>
      <c r="N26" s="238"/>
      <c r="O26" s="239"/>
      <c r="P26" s="238"/>
      <c r="Q26" s="239"/>
      <c r="R26" s="238"/>
      <c r="S26" s="239"/>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5"/>
      <c r="K28" s="236"/>
      <c r="L28" s="235"/>
      <c r="M28" s="236"/>
      <c r="N28" s="235"/>
      <c r="O28" s="236"/>
      <c r="P28" s="235"/>
      <c r="Q28" s="236"/>
      <c r="R28" s="235"/>
      <c r="S28" s="237"/>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5" customHeight="1"/>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5" customHeight="1">
      <c r="D52"/>
      <c r="E52"/>
      <c r="F52" s="177" t="s">
        <v>427</v>
      </c>
      <c r="G52" s="177"/>
      <c r="H52" s="177"/>
      <c r="I52" s="177"/>
      <c r="J52" s="32"/>
      <c r="K52" s="124"/>
      <c r="L52" s="32"/>
      <c r="M52" s="124"/>
      <c r="N52" s="32"/>
      <c r="O52" s="124"/>
      <c r="P52" s="177" t="s">
        <v>427</v>
      </c>
      <c r="Q52" s="177"/>
      <c r="R52" s="177"/>
      <c r="S52" s="177"/>
    </row>
    <row r="53" spans="1:19" ht="10.5" customHeight="1"/>
    <row r="54" spans="1:19" ht="10.5" customHeight="1"/>
    <row r="55" spans="1:19" ht="10.5" customHeight="1"/>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59" priority="16" operator="notEqual">
      <formula>100</formula>
    </cfRule>
  </conditionalFormatting>
  <conditionalFormatting sqref="K47">
    <cfRule type="cellIs" dxfId="158" priority="13" operator="equal">
      <formula>3</formula>
    </cfRule>
    <cfRule type="cellIs" dxfId="157" priority="14" operator="equal">
      <formula>2</formula>
    </cfRule>
    <cfRule type="cellIs" dxfId="156" priority="15" operator="equal">
      <formula>1</formula>
    </cfRule>
  </conditionalFormatting>
  <conditionalFormatting sqref="M47">
    <cfRule type="cellIs" dxfId="155" priority="10" operator="equal">
      <formula>3</formula>
    </cfRule>
    <cfRule type="cellIs" dxfId="154" priority="11" operator="equal">
      <formula>2</formula>
    </cfRule>
    <cfRule type="cellIs" dxfId="153" priority="12" operator="equal">
      <formula>1</formula>
    </cfRule>
  </conditionalFormatting>
  <conditionalFormatting sqref="O47">
    <cfRule type="cellIs" dxfId="152" priority="7" operator="equal">
      <formula>3</formula>
    </cfRule>
    <cfRule type="cellIs" dxfId="151" priority="8" operator="equal">
      <formula>2</formula>
    </cfRule>
    <cfRule type="cellIs" dxfId="150" priority="9" operator="equal">
      <formula>1</formula>
    </cfRule>
  </conditionalFormatting>
  <conditionalFormatting sqref="Q47">
    <cfRule type="cellIs" dxfId="149" priority="4" operator="equal">
      <formula>3</formula>
    </cfRule>
    <cfRule type="cellIs" dxfId="148" priority="5" operator="equal">
      <formula>2</formula>
    </cfRule>
    <cfRule type="cellIs" dxfId="147" priority="6" operator="equal">
      <formula>1</formula>
    </cfRule>
  </conditionalFormatting>
  <conditionalFormatting sqref="S47">
    <cfRule type="cellIs" dxfId="146" priority="1" operator="equal">
      <formula>3</formula>
    </cfRule>
    <cfRule type="cellIs" dxfId="145" priority="2" operator="equal">
      <formula>2</formula>
    </cfRule>
    <cfRule type="cellIs" dxfId="144" priority="3" operator="equal">
      <formula>1</formula>
    </cfRule>
  </conditionalFormatting>
  <dataValidations count="8">
    <dataValidation type="whole" errorStyle="warning" allowBlank="1" showInputMessage="1" showErrorMessage="1" sqref="I35:I40 I43 I45" xr:uid="{58905099-9A6C-4E7B-89A1-BF5E1490A411}">
      <formula1>0</formula1>
      <formula2>100</formula2>
    </dataValidation>
    <dataValidation type="decimal" allowBlank="1" showInputMessage="1" showErrorMessage="1" error="Max. 10 Punkte" sqref="P35:P40 N35:N40 L35:L40 J35:J40 R35:R40" xr:uid="{366F6A92-C782-476C-84FD-03487F21C7E5}">
      <formula1>0</formula1>
      <formula2>10</formula2>
    </dataValidation>
    <dataValidation type="list" allowBlank="1" showInputMessage="1" sqref="D43 E24" xr:uid="{25F1F6FF-5F8B-44ED-A194-8CED8F4C2B67}">
      <formula1>Länder_und_Regionen</formula1>
    </dataValidation>
    <dataValidation type="list" allowBlank="1" showInputMessage="1" showErrorMessage="1" sqref="C23:C24" xr:uid="{3EDF61D2-D163-4CE0-B6BE-394788C30D5C}">
      <formula1>Mindestzahl</formula1>
    </dataValidation>
    <dataValidation type="list" allowBlank="1" showInputMessage="1" sqref="P11:P15 J11:J15 J23 L23 L11:L15 N23 N11:N15 P23 R11:R15 R23 J17:J18 L17:L18 N17:N18 P17:P18 R17:R18" xr:uid="{9445C84C-544F-41EC-B3C0-DDC03C7C5026}">
      <formula1>Auswahl_ja_nein</formula1>
    </dataValidation>
    <dataValidation type="list" allowBlank="1" showInputMessage="1" sqref="J19 L19 N19 P19 R19" xr:uid="{114253F3-9200-4754-9F6D-C50820665557}">
      <formula1>geeignet_ungeeignet</formula1>
    </dataValidation>
    <dataValidation type="list" allowBlank="1" showInputMessage="1" showErrorMessage="1" sqref="P22 P25 J22 J25 J27 L27 L22 L25 N27 N22 N25 P27 R22 R25 R27" xr:uid="{61259813-27CF-4C25-A6C0-E88AEC88E678}">
      <formula1>geeignet_ungeeignet</formula1>
    </dataValidation>
    <dataValidation allowBlank="1" showInputMessage="1" sqref="F51 P51" xr:uid="{2CD87C6B-4727-47A7-9AF3-EBDE9D7493E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1A2122D7-39EB-411A-9131-1E1A3A200C7A}">
          <x14:formula1>
            <xm:f>Auswahllisten!$E$2:$E$4</xm:f>
          </x14:formula1>
          <xm:sqref>J16 L16 N16 P16 R16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51EC3-57FB-4AED-81A4-FA2176C908DF}">
  <sheetPr>
    <pageSetUpPr fitToPage="1"/>
  </sheetPr>
  <dimension ref="A1:U55"/>
  <sheetViews>
    <sheetView showGridLines="0" zoomScaleNormal="100" zoomScaleSheetLayoutView="75" workbookViewId="0">
      <selection activeCell="D4" sqref="D4:G4"/>
    </sheetView>
  </sheetViews>
  <sheetFormatPr defaultColWidth="5.77734375" defaultRowHeight="10.25" customHeight="1"/>
  <cols>
    <col min="1" max="1" width="4.44140625" style="3" customWidth="1"/>
    <col min="2" max="2" width="29.77734375" style="5" customWidth="1"/>
    <col min="3" max="3" width="7" style="5" customWidth="1"/>
    <col min="4" max="4" width="15.77734375" style="5" customWidth="1"/>
    <col min="5" max="5" width="15.21875" style="5" customWidth="1"/>
    <col min="6" max="6" width="11" style="5" customWidth="1"/>
    <col min="7" max="7" width="12" style="5" customWidth="1"/>
    <col min="8" max="8" width="9.21875" style="5" customWidth="1"/>
    <col min="9" max="9" width="10.77734375" style="3" customWidth="1"/>
    <col min="10" max="10" width="10.21875" style="6" customWidth="1"/>
    <col min="11" max="11" width="10.21875" style="3" customWidth="1"/>
    <col min="12" max="12" width="10.21875" style="6" customWidth="1"/>
    <col min="13" max="13" width="10.21875" style="3" customWidth="1"/>
    <col min="14" max="14" width="10.21875" style="6" customWidth="1"/>
    <col min="15" max="15" width="10.21875" style="3" customWidth="1"/>
    <col min="16" max="16" width="10.21875" style="6" customWidth="1"/>
    <col min="17" max="17" width="10.21875" style="3" customWidth="1"/>
    <col min="18" max="18" width="10.21875" style="7" customWidth="1"/>
    <col min="19" max="19" width="10.2187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480</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56-60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40" t="str">
        <f>IF('CandidateTenderer 1-5'!$D$4 = "", "", 'CandidateTenderer 1-5'!$D$4)</f>
        <v/>
      </c>
      <c r="E4" s="240"/>
      <c r="F4" s="240"/>
      <c r="G4" s="240"/>
      <c r="H4" s="184" t="s">
        <v>405</v>
      </c>
      <c r="I4" s="184"/>
      <c r="J4" s="240" t="str">
        <f>IF('CandidateTenderer 1-5'!$J$4 = "", "", 'CandidateTenderer 1-5'!$J$4)</f>
        <v>Sustainability UrbanTransport- Air Quality, Climate Action &amp; Accessibility (SUM-ACA)</v>
      </c>
      <c r="K4" s="240"/>
      <c r="L4" s="240"/>
      <c r="M4" s="240"/>
      <c r="N4" s="240"/>
      <c r="O4" s="240"/>
      <c r="P4" s="232" t="s">
        <v>406</v>
      </c>
      <c r="Q4" s="232"/>
      <c r="R4" s="240" t="str">
        <f>IF('CandidateTenderer 1-5'!$R$4 = "", "", 'CandidateTenderer 1-5'!$R$4)</f>
        <v>PN 20.2277.0-001.00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Integrated Mobility Plan for Shillong &amp; Rourkela</v>
      </c>
      <c r="K5" s="240"/>
      <c r="L5" s="240"/>
      <c r="M5" s="240"/>
      <c r="N5" s="240"/>
      <c r="O5" s="240"/>
      <c r="P5" s="233" t="s">
        <v>408</v>
      </c>
      <c r="Q5" s="233"/>
      <c r="R5" s="240" t="str">
        <f>IF('CandidateTenderer 1-5'!$R$5 = "", "", 'CandidateTenderer 1-5'!$R$5)</f>
        <v>83502596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179"/>
      <c r="S6" s="179"/>
    </row>
    <row r="7" spans="1:21" ht="14.2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481</v>
      </c>
      <c r="K8" s="218"/>
      <c r="L8" s="217" t="s">
        <v>482</v>
      </c>
      <c r="M8" s="218"/>
      <c r="N8" s="217" t="s">
        <v>483</v>
      </c>
      <c r="O8" s="218"/>
      <c r="P8" s="217" t="s">
        <v>484</v>
      </c>
      <c r="Q8" s="218"/>
      <c r="R8" s="217" t="s">
        <v>485</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10000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1</v>
      </c>
      <c r="D24" s="80" t="str">
        <f>" reference project"&amp;IF(C24=1,"","s")</f>
        <v xml:space="preserve"> reference project</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8"/>
      <c r="K26" s="239"/>
      <c r="L26" s="238"/>
      <c r="M26" s="239"/>
      <c r="N26" s="238"/>
      <c r="O26" s="239"/>
      <c r="P26" s="238"/>
      <c r="Q26" s="239"/>
      <c r="R26" s="238"/>
      <c r="S26" s="239"/>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5"/>
      <c r="K28" s="236"/>
      <c r="L28" s="235"/>
      <c r="M28" s="236"/>
      <c r="N28" s="235"/>
      <c r="O28" s="236"/>
      <c r="P28" s="235"/>
      <c r="Q28" s="236"/>
      <c r="R28" s="235"/>
      <c r="S28" s="237"/>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5" customHeight="1"/>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5" customHeight="1">
      <c r="D52"/>
      <c r="E52"/>
      <c r="F52" s="177" t="s">
        <v>427</v>
      </c>
      <c r="G52" s="177"/>
      <c r="H52" s="177"/>
      <c r="I52" s="177"/>
      <c r="J52" s="32"/>
      <c r="K52" s="124"/>
      <c r="L52" s="32"/>
      <c r="M52" s="124"/>
      <c r="N52" s="32"/>
      <c r="O52" s="124"/>
      <c r="P52" s="177" t="s">
        <v>427</v>
      </c>
      <c r="Q52" s="177"/>
      <c r="R52" s="177"/>
      <c r="S52" s="177"/>
    </row>
    <row r="53" spans="1:19" ht="10.5" customHeight="1"/>
    <row r="54" spans="1:19" ht="10.5" customHeight="1"/>
    <row r="55" spans="1:19" ht="10.5" customHeight="1"/>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43" priority="16" operator="notEqual">
      <formula>100</formula>
    </cfRule>
  </conditionalFormatting>
  <conditionalFormatting sqref="K47">
    <cfRule type="cellIs" dxfId="142" priority="13" operator="equal">
      <formula>3</formula>
    </cfRule>
    <cfRule type="cellIs" dxfId="141" priority="14" operator="equal">
      <formula>2</formula>
    </cfRule>
    <cfRule type="cellIs" dxfId="140" priority="15" operator="equal">
      <formula>1</formula>
    </cfRule>
  </conditionalFormatting>
  <conditionalFormatting sqref="M47">
    <cfRule type="cellIs" dxfId="139" priority="10" operator="equal">
      <formula>3</formula>
    </cfRule>
    <cfRule type="cellIs" dxfId="138" priority="11" operator="equal">
      <formula>2</formula>
    </cfRule>
    <cfRule type="cellIs" dxfId="137" priority="12" operator="equal">
      <formula>1</formula>
    </cfRule>
  </conditionalFormatting>
  <conditionalFormatting sqref="O47">
    <cfRule type="cellIs" dxfId="136" priority="7" operator="equal">
      <formula>3</formula>
    </cfRule>
    <cfRule type="cellIs" dxfId="135" priority="8" operator="equal">
      <formula>2</formula>
    </cfRule>
    <cfRule type="cellIs" dxfId="134" priority="9" operator="equal">
      <formula>1</formula>
    </cfRule>
  </conditionalFormatting>
  <conditionalFormatting sqref="Q47">
    <cfRule type="cellIs" dxfId="133" priority="4" operator="equal">
      <formula>3</formula>
    </cfRule>
    <cfRule type="cellIs" dxfId="132" priority="5" operator="equal">
      <formula>2</formula>
    </cfRule>
    <cfRule type="cellIs" dxfId="131" priority="6" operator="equal">
      <formula>1</formula>
    </cfRule>
  </conditionalFormatting>
  <conditionalFormatting sqref="S47">
    <cfRule type="cellIs" dxfId="130" priority="1" operator="equal">
      <formula>3</formula>
    </cfRule>
    <cfRule type="cellIs" dxfId="129" priority="2" operator="equal">
      <formula>2</formula>
    </cfRule>
    <cfRule type="cellIs" dxfId="128" priority="3" operator="equal">
      <formula>1</formula>
    </cfRule>
  </conditionalFormatting>
  <dataValidations count="8">
    <dataValidation type="whole" errorStyle="warning" allowBlank="1" showInputMessage="1" showErrorMessage="1" sqref="I35:I40 I43 I45" xr:uid="{1B7D86FE-29BE-43D3-8CC6-52CA33173DE6}">
      <formula1>0</formula1>
      <formula2>100</formula2>
    </dataValidation>
    <dataValidation type="decimal" allowBlank="1" showInputMessage="1" showErrorMessage="1" error="Max. 10 Punkte" sqref="P35:P40 N35:N40 L35:L40 J35:J40 R35:R40" xr:uid="{61119F56-FBFE-40F3-838B-2B8AF4873DDF}">
      <formula1>0</formula1>
      <formula2>10</formula2>
    </dataValidation>
    <dataValidation type="list" allowBlank="1" showInputMessage="1" sqref="D43 E24" xr:uid="{B5E2512E-C194-41DD-892A-5629FAB24787}">
      <formula1>Länder_und_Regionen</formula1>
    </dataValidation>
    <dataValidation type="list" allowBlank="1" showInputMessage="1" showErrorMessage="1" sqref="C23:C24" xr:uid="{3764D0F7-923D-4017-8C4A-36DE73D8133A}">
      <formula1>Mindestzahl</formula1>
    </dataValidation>
    <dataValidation type="list" allowBlank="1" showInputMessage="1" sqref="P11:P15 J11:J15 J23 L23 L11:L15 N23 N11:N15 P23 R11:R15 R23 J17:J18 L17:L18 N17:N18 P17:P18 R17:R18" xr:uid="{F009E110-E101-4E34-B796-FCDE1BDA2964}">
      <formula1>Auswahl_ja_nein</formula1>
    </dataValidation>
    <dataValidation type="list" allowBlank="1" showInputMessage="1" sqref="J19 L19 N19 P19 R19" xr:uid="{AC6F0ADE-DC31-4029-A62E-DEA73140D019}">
      <formula1>geeignet_ungeeignet</formula1>
    </dataValidation>
    <dataValidation type="list" allowBlank="1" showInputMessage="1" showErrorMessage="1" sqref="P22 P25 J22 J25 J27 L27 L22 L25 N27 N22 N25 P27 R22 R25 R27" xr:uid="{515EB3E5-D152-4493-86F3-6866ECED0944}">
      <formula1>geeignet_ungeeignet</formula1>
    </dataValidation>
    <dataValidation allowBlank="1" showInputMessage="1" sqref="F51 P51" xr:uid="{623DE915-1A45-4326-8B58-164FF6230415}"/>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4E0F1B2-12B7-4D7C-930E-6E0790351E14}">
          <x14:formula1>
            <xm:f>Auswahllisten!$E$2:$E$4</xm:f>
          </x14:formula1>
          <xm:sqref>J16 L16 N16 P16 R16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BA6C-DAD9-45ED-8C10-5C1BB5ACF3E5}">
  <sheetPr>
    <pageSetUpPr fitToPage="1"/>
  </sheetPr>
  <dimension ref="A1:U55"/>
  <sheetViews>
    <sheetView showGridLines="0" zoomScaleNormal="100" zoomScaleSheetLayoutView="75" workbookViewId="0">
      <selection activeCell="D4" sqref="D4:G4"/>
    </sheetView>
  </sheetViews>
  <sheetFormatPr defaultColWidth="5.77734375" defaultRowHeight="10.25" customHeight="1"/>
  <cols>
    <col min="1" max="1" width="4.44140625" style="3" customWidth="1"/>
    <col min="2" max="2" width="29.77734375" style="5" customWidth="1"/>
    <col min="3" max="3" width="7" style="5" customWidth="1"/>
    <col min="4" max="4" width="15.77734375" style="5" customWidth="1"/>
    <col min="5" max="5" width="15.21875" style="5" customWidth="1"/>
    <col min="6" max="6" width="11" style="5" customWidth="1"/>
    <col min="7" max="7" width="12" style="5" customWidth="1"/>
    <col min="8" max="8" width="9.21875" style="5" customWidth="1"/>
    <col min="9" max="9" width="10.77734375" style="3" customWidth="1"/>
    <col min="10" max="10" width="10.21875" style="6" customWidth="1"/>
    <col min="11" max="11" width="10.21875" style="3" customWidth="1"/>
    <col min="12" max="12" width="10.21875" style="6" customWidth="1"/>
    <col min="13" max="13" width="10.21875" style="3" customWidth="1"/>
    <col min="14" max="14" width="10.21875" style="6" customWidth="1"/>
    <col min="15" max="15" width="10.21875" style="3" customWidth="1"/>
    <col min="16" max="16" width="10.21875" style="6" customWidth="1"/>
    <col min="17" max="17" width="10.21875" style="3" customWidth="1"/>
    <col min="18" max="18" width="10.21875" style="7" customWidth="1"/>
    <col min="19" max="19" width="10.2187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486</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61-65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40" t="str">
        <f>IF('CandidateTenderer 1-5'!$D$4 = "", "", 'CandidateTenderer 1-5'!$D$4)</f>
        <v/>
      </c>
      <c r="E4" s="240"/>
      <c r="F4" s="240"/>
      <c r="G4" s="240"/>
      <c r="H4" s="184" t="s">
        <v>405</v>
      </c>
      <c r="I4" s="184"/>
      <c r="J4" s="240" t="str">
        <f>IF('CandidateTenderer 1-5'!$J$4 = "", "", 'CandidateTenderer 1-5'!$J$4)</f>
        <v>Sustainability UrbanTransport- Air Quality, Climate Action &amp; Accessibility (SUM-ACA)</v>
      </c>
      <c r="K4" s="240"/>
      <c r="L4" s="240"/>
      <c r="M4" s="240"/>
      <c r="N4" s="240"/>
      <c r="O4" s="240"/>
      <c r="P4" s="232" t="s">
        <v>406</v>
      </c>
      <c r="Q4" s="232"/>
      <c r="R4" s="240" t="str">
        <f>IF('CandidateTenderer 1-5'!$R$4 = "", "", 'CandidateTenderer 1-5'!$R$4)</f>
        <v>PN 20.2277.0-001.00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Integrated Mobility Plan for Shillong &amp; Rourkela</v>
      </c>
      <c r="K5" s="240"/>
      <c r="L5" s="240"/>
      <c r="M5" s="240"/>
      <c r="N5" s="240"/>
      <c r="O5" s="240"/>
      <c r="P5" s="233" t="s">
        <v>408</v>
      </c>
      <c r="Q5" s="233"/>
      <c r="R5" s="240" t="str">
        <f>IF('CandidateTenderer 1-5'!$R$5 = "", "", 'CandidateTenderer 1-5'!$R$5)</f>
        <v>83502596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179"/>
      <c r="S6" s="179"/>
    </row>
    <row r="7" spans="1:21" ht="14.2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487</v>
      </c>
      <c r="K8" s="218"/>
      <c r="L8" s="217" t="s">
        <v>488</v>
      </c>
      <c r="M8" s="218"/>
      <c r="N8" s="217" t="s">
        <v>489</v>
      </c>
      <c r="O8" s="218"/>
      <c r="P8" s="217" t="s">
        <v>490</v>
      </c>
      <c r="Q8" s="218"/>
      <c r="R8" s="217" t="s">
        <v>491</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10000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1</v>
      </c>
      <c r="D24" s="80" t="str">
        <f>" reference project"&amp;IF(C24=1,"","s")</f>
        <v xml:space="preserve"> reference project</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8"/>
      <c r="K26" s="239"/>
      <c r="L26" s="238"/>
      <c r="M26" s="239"/>
      <c r="N26" s="238"/>
      <c r="O26" s="239"/>
      <c r="P26" s="238"/>
      <c r="Q26" s="239"/>
      <c r="R26" s="238"/>
      <c r="S26" s="239"/>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5"/>
      <c r="K28" s="236"/>
      <c r="L28" s="235"/>
      <c r="M28" s="236"/>
      <c r="N28" s="235"/>
      <c r="O28" s="236"/>
      <c r="P28" s="235"/>
      <c r="Q28" s="236"/>
      <c r="R28" s="235"/>
      <c r="S28" s="237"/>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5" customHeight="1"/>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5" customHeight="1">
      <c r="D52"/>
      <c r="E52"/>
      <c r="F52" s="177" t="s">
        <v>427</v>
      </c>
      <c r="G52" s="177"/>
      <c r="H52" s="177"/>
      <c r="I52" s="177"/>
      <c r="J52" s="32"/>
      <c r="K52" s="124"/>
      <c r="L52" s="32"/>
      <c r="M52" s="124"/>
      <c r="N52" s="32"/>
      <c r="O52" s="124"/>
      <c r="P52" s="177" t="s">
        <v>427</v>
      </c>
      <c r="Q52" s="177"/>
      <c r="R52" s="177"/>
      <c r="S52" s="177"/>
    </row>
    <row r="53" spans="1:19" ht="10.5" customHeight="1"/>
    <row r="54" spans="1:19" ht="10.5" customHeight="1"/>
    <row r="55" spans="1:19" ht="10.5" customHeight="1"/>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27" priority="16" operator="notEqual">
      <formula>100</formula>
    </cfRule>
  </conditionalFormatting>
  <conditionalFormatting sqref="K47">
    <cfRule type="cellIs" dxfId="126" priority="13" operator="equal">
      <formula>3</formula>
    </cfRule>
    <cfRule type="cellIs" dxfId="125" priority="14" operator="equal">
      <formula>2</formula>
    </cfRule>
    <cfRule type="cellIs" dxfId="124" priority="15" operator="equal">
      <formula>1</formula>
    </cfRule>
  </conditionalFormatting>
  <conditionalFormatting sqref="M47">
    <cfRule type="cellIs" dxfId="123" priority="10" operator="equal">
      <formula>3</formula>
    </cfRule>
    <cfRule type="cellIs" dxfId="122" priority="11" operator="equal">
      <formula>2</formula>
    </cfRule>
    <cfRule type="cellIs" dxfId="121" priority="12" operator="equal">
      <formula>1</formula>
    </cfRule>
  </conditionalFormatting>
  <conditionalFormatting sqref="O47">
    <cfRule type="cellIs" dxfId="120" priority="7" operator="equal">
      <formula>3</formula>
    </cfRule>
    <cfRule type="cellIs" dxfId="119" priority="8" operator="equal">
      <formula>2</formula>
    </cfRule>
    <cfRule type="cellIs" dxfId="118" priority="9" operator="equal">
      <formula>1</formula>
    </cfRule>
  </conditionalFormatting>
  <conditionalFormatting sqref="Q47">
    <cfRule type="cellIs" dxfId="117" priority="4" operator="equal">
      <formula>3</formula>
    </cfRule>
    <cfRule type="cellIs" dxfId="116" priority="5" operator="equal">
      <formula>2</formula>
    </cfRule>
    <cfRule type="cellIs" dxfId="115" priority="6" operator="equal">
      <formula>1</formula>
    </cfRule>
  </conditionalFormatting>
  <conditionalFormatting sqref="S47">
    <cfRule type="cellIs" dxfId="114" priority="1" operator="equal">
      <formula>3</formula>
    </cfRule>
    <cfRule type="cellIs" dxfId="113" priority="2" operator="equal">
      <formula>2</formula>
    </cfRule>
    <cfRule type="cellIs" dxfId="112" priority="3" operator="equal">
      <formula>1</formula>
    </cfRule>
  </conditionalFormatting>
  <dataValidations count="8">
    <dataValidation type="whole" errorStyle="warning" allowBlank="1" showInputMessage="1" showErrorMessage="1" sqref="I35:I40 I43 I45" xr:uid="{8F826F7A-33E7-4082-AE04-1D4A7230E2B6}">
      <formula1>0</formula1>
      <formula2>100</formula2>
    </dataValidation>
    <dataValidation type="decimal" allowBlank="1" showInputMessage="1" showErrorMessage="1" error="Max. 10 Punkte" sqref="P35:P40 N35:N40 L35:L40 J35:J40 R35:R40" xr:uid="{CD20E3BE-8C18-4C33-A25E-3D225AD6AA40}">
      <formula1>0</formula1>
      <formula2>10</formula2>
    </dataValidation>
    <dataValidation type="list" allowBlank="1" showInputMessage="1" sqref="D43 E24" xr:uid="{7F138E0E-D0C3-4F08-B256-14503A5DD51A}">
      <formula1>Länder_und_Regionen</formula1>
    </dataValidation>
    <dataValidation type="list" allowBlank="1" showInputMessage="1" showErrorMessage="1" sqref="C23:C24" xr:uid="{84850755-0D82-4D5E-8CAD-921015495623}">
      <formula1>Mindestzahl</formula1>
    </dataValidation>
    <dataValidation type="list" allowBlank="1" showInputMessage="1" sqref="P11:P15 J11:J15 J23 L23 L11:L15 N23 N11:N15 P23 R11:R15 R23 J17:J18 L17:L18 N17:N18 P17:P18 R17:R18" xr:uid="{A57D5BF9-57FD-47F8-AF71-4B215E377C15}">
      <formula1>Auswahl_ja_nein</formula1>
    </dataValidation>
    <dataValidation type="list" allowBlank="1" showInputMessage="1" sqref="J19 L19 N19 P19 R19" xr:uid="{01405E54-E30E-4068-A07E-3099166580A8}">
      <formula1>geeignet_ungeeignet</formula1>
    </dataValidation>
    <dataValidation type="list" allowBlank="1" showInputMessage="1" showErrorMessage="1" sqref="P22 P25 J22 J25 J27 L27 L22 L25 N27 N22 N25 P27 R22 R25 R27" xr:uid="{43E8CF14-93BF-4E83-A6A8-3CDDBB808594}">
      <formula1>geeignet_ungeeignet</formula1>
    </dataValidation>
    <dataValidation allowBlank="1" showInputMessage="1" sqref="F51 P51" xr:uid="{227675C0-19C4-4E94-87CC-EC16664F5A0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21E24DE-FDAE-4060-B3A4-D913C1DFF5C5}">
          <x14:formula1>
            <xm:f>Auswahllisten!$E$2:$E$4</xm:f>
          </x14:formula1>
          <xm:sqref>J16 L16 N16 P16 R16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C4082-EDFF-45B9-B114-21B2B5449554}">
  <sheetPr>
    <pageSetUpPr fitToPage="1"/>
  </sheetPr>
  <dimension ref="A1:U55"/>
  <sheetViews>
    <sheetView showGridLines="0" zoomScaleNormal="100" zoomScaleSheetLayoutView="75" workbookViewId="0">
      <selection activeCell="D4" sqref="D4:G4"/>
    </sheetView>
  </sheetViews>
  <sheetFormatPr defaultColWidth="5.77734375" defaultRowHeight="10.25" customHeight="1"/>
  <cols>
    <col min="1" max="1" width="4.44140625" style="3" customWidth="1"/>
    <col min="2" max="2" width="29.77734375" style="5" customWidth="1"/>
    <col min="3" max="3" width="7" style="5" customWidth="1"/>
    <col min="4" max="4" width="15.77734375" style="5" customWidth="1"/>
    <col min="5" max="5" width="15.21875" style="5" customWidth="1"/>
    <col min="6" max="6" width="11" style="5" customWidth="1"/>
    <col min="7" max="7" width="12" style="5" customWidth="1"/>
    <col min="8" max="8" width="9.21875" style="5" customWidth="1"/>
    <col min="9" max="9" width="10.77734375" style="3" customWidth="1"/>
    <col min="10" max="10" width="10.21875" style="6" customWidth="1"/>
    <col min="11" max="11" width="10.21875" style="3" customWidth="1"/>
    <col min="12" max="12" width="10.21875" style="6" customWidth="1"/>
    <col min="13" max="13" width="10.21875" style="3" customWidth="1"/>
    <col min="14" max="14" width="10.21875" style="6" customWidth="1"/>
    <col min="15" max="15" width="10.21875" style="3" customWidth="1"/>
    <col min="16" max="16" width="10.21875" style="6" customWidth="1"/>
    <col min="17" max="17" width="10.21875" style="3" customWidth="1"/>
    <col min="18" max="18" width="10.21875" style="7" customWidth="1"/>
    <col min="19" max="19" width="10.2187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492</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66-70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40" t="str">
        <f>IF('CandidateTenderer 1-5'!$D$4 = "", "", 'CandidateTenderer 1-5'!$D$4)</f>
        <v/>
      </c>
      <c r="E4" s="240"/>
      <c r="F4" s="240"/>
      <c r="G4" s="240"/>
      <c r="H4" s="184" t="s">
        <v>405</v>
      </c>
      <c r="I4" s="184"/>
      <c r="J4" s="240" t="str">
        <f>IF('CandidateTenderer 1-5'!$J$4 = "", "", 'CandidateTenderer 1-5'!$J$4)</f>
        <v>Sustainability UrbanTransport- Air Quality, Climate Action &amp; Accessibility (SUM-ACA)</v>
      </c>
      <c r="K4" s="240"/>
      <c r="L4" s="240"/>
      <c r="M4" s="240"/>
      <c r="N4" s="240"/>
      <c r="O4" s="240"/>
      <c r="P4" s="232" t="s">
        <v>406</v>
      </c>
      <c r="Q4" s="232"/>
      <c r="R4" s="240" t="str">
        <f>IF('CandidateTenderer 1-5'!$R$4 = "", "", 'CandidateTenderer 1-5'!$R$4)</f>
        <v>PN 20.2277.0-001.00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Integrated Mobility Plan for Shillong &amp; Rourkela</v>
      </c>
      <c r="K5" s="240"/>
      <c r="L5" s="240"/>
      <c r="M5" s="240"/>
      <c r="N5" s="240"/>
      <c r="O5" s="240"/>
      <c r="P5" s="233" t="s">
        <v>408</v>
      </c>
      <c r="Q5" s="233"/>
      <c r="R5" s="240" t="str">
        <f>IF('CandidateTenderer 1-5'!$R$5 = "", "", 'CandidateTenderer 1-5'!$R$5)</f>
        <v>83502596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179"/>
      <c r="S6" s="179"/>
    </row>
    <row r="7" spans="1:21" ht="14.2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493</v>
      </c>
      <c r="K8" s="218"/>
      <c r="L8" s="217" t="s">
        <v>494</v>
      </c>
      <c r="M8" s="218"/>
      <c r="N8" s="217" t="s">
        <v>495</v>
      </c>
      <c r="O8" s="218"/>
      <c r="P8" s="217" t="s">
        <v>496</v>
      </c>
      <c r="Q8" s="218"/>
      <c r="R8" s="217" t="s">
        <v>497</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10000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1</v>
      </c>
      <c r="D24" s="80" t="str">
        <f>" reference project"&amp;IF(C24=1,"","s")</f>
        <v xml:space="preserve"> reference project</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8"/>
      <c r="K26" s="239"/>
      <c r="L26" s="238"/>
      <c r="M26" s="239"/>
      <c r="N26" s="238"/>
      <c r="O26" s="239"/>
      <c r="P26" s="238"/>
      <c r="Q26" s="239"/>
      <c r="R26" s="238"/>
      <c r="S26" s="239"/>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5"/>
      <c r="K28" s="236"/>
      <c r="L28" s="235"/>
      <c r="M28" s="236"/>
      <c r="N28" s="235"/>
      <c r="O28" s="236"/>
      <c r="P28" s="235"/>
      <c r="Q28" s="236"/>
      <c r="R28" s="235"/>
      <c r="S28" s="237"/>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5" customHeight="1"/>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5" customHeight="1">
      <c r="D52"/>
      <c r="E52"/>
      <c r="F52" s="177" t="s">
        <v>427</v>
      </c>
      <c r="G52" s="177"/>
      <c r="H52" s="177"/>
      <c r="I52" s="177"/>
      <c r="J52" s="32"/>
      <c r="K52" s="124"/>
      <c r="L52" s="32"/>
      <c r="M52" s="124"/>
      <c r="N52" s="32"/>
      <c r="O52" s="124"/>
      <c r="P52" s="177" t="s">
        <v>427</v>
      </c>
      <c r="Q52" s="177"/>
      <c r="R52" s="177"/>
      <c r="S52" s="177"/>
    </row>
    <row r="53" spans="1:19" ht="10.5" customHeight="1"/>
    <row r="54" spans="1:19" ht="10.5" customHeight="1"/>
    <row r="55" spans="1:19" ht="10.5" customHeight="1"/>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11" priority="16" operator="notEqual">
      <formula>100</formula>
    </cfRule>
  </conditionalFormatting>
  <conditionalFormatting sqref="K47">
    <cfRule type="cellIs" dxfId="110" priority="13" operator="equal">
      <formula>3</formula>
    </cfRule>
    <cfRule type="cellIs" dxfId="109" priority="14" operator="equal">
      <formula>2</formula>
    </cfRule>
    <cfRule type="cellIs" dxfId="108" priority="15" operator="equal">
      <formula>1</formula>
    </cfRule>
  </conditionalFormatting>
  <conditionalFormatting sqref="M47">
    <cfRule type="cellIs" dxfId="107" priority="10" operator="equal">
      <formula>3</formula>
    </cfRule>
    <cfRule type="cellIs" dxfId="106" priority="11" operator="equal">
      <formula>2</formula>
    </cfRule>
    <cfRule type="cellIs" dxfId="105" priority="12" operator="equal">
      <formula>1</formula>
    </cfRule>
  </conditionalFormatting>
  <conditionalFormatting sqref="O47">
    <cfRule type="cellIs" dxfId="104" priority="7" operator="equal">
      <formula>3</formula>
    </cfRule>
    <cfRule type="cellIs" dxfId="103" priority="8" operator="equal">
      <formula>2</formula>
    </cfRule>
    <cfRule type="cellIs" dxfId="102" priority="9" operator="equal">
      <formula>1</formula>
    </cfRule>
  </conditionalFormatting>
  <conditionalFormatting sqref="Q47">
    <cfRule type="cellIs" dxfId="101" priority="4" operator="equal">
      <formula>3</formula>
    </cfRule>
    <cfRule type="cellIs" dxfId="100" priority="5" operator="equal">
      <formula>2</formula>
    </cfRule>
    <cfRule type="cellIs" dxfId="99" priority="6" operator="equal">
      <formula>1</formula>
    </cfRule>
  </conditionalFormatting>
  <conditionalFormatting sqref="S47">
    <cfRule type="cellIs" dxfId="98" priority="1" operator="equal">
      <formula>3</formula>
    </cfRule>
    <cfRule type="cellIs" dxfId="97" priority="2" operator="equal">
      <formula>2</formula>
    </cfRule>
    <cfRule type="cellIs" dxfId="96" priority="3" operator="equal">
      <formula>1</formula>
    </cfRule>
  </conditionalFormatting>
  <dataValidations count="8">
    <dataValidation type="whole" errorStyle="warning" allowBlank="1" showInputMessage="1" showErrorMessage="1" sqref="I35:I40 I43 I45" xr:uid="{A9B13357-3396-425F-86AF-A54A356F9DBF}">
      <formula1>0</formula1>
      <formula2>100</formula2>
    </dataValidation>
    <dataValidation type="decimal" allowBlank="1" showInputMessage="1" showErrorMessage="1" error="Max. 10 Punkte" sqref="P35:P40 N35:N40 L35:L40 J35:J40 R35:R40" xr:uid="{93D8ED24-D1D0-4F0D-9B40-08E08A872F4E}">
      <formula1>0</formula1>
      <formula2>10</formula2>
    </dataValidation>
    <dataValidation type="list" allowBlank="1" showInputMessage="1" sqref="D43 E24" xr:uid="{8445EB81-BB24-4E79-B1FD-858C6559E2E3}">
      <formula1>Länder_und_Regionen</formula1>
    </dataValidation>
    <dataValidation type="list" allowBlank="1" showInputMessage="1" showErrorMessage="1" sqref="C23:C24" xr:uid="{ABAB6092-E134-4096-8D4A-B906710AA9CC}">
      <formula1>Mindestzahl</formula1>
    </dataValidation>
    <dataValidation type="list" allowBlank="1" showInputMessage="1" sqref="P11:P15 J11:J15 J23 L23 L11:L15 N23 N11:N15 P23 R11:R15 R23 J17:J18 L17:L18 N17:N18 P17:P18 R17:R18" xr:uid="{8ADA9985-4445-49E2-896C-D654206CC9AB}">
      <formula1>Auswahl_ja_nein</formula1>
    </dataValidation>
    <dataValidation type="list" allowBlank="1" showInputMessage="1" sqref="J19 L19 N19 P19 R19" xr:uid="{789B6E43-E0AA-42A3-8A1C-020F616A19FF}">
      <formula1>geeignet_ungeeignet</formula1>
    </dataValidation>
    <dataValidation type="list" allowBlank="1" showInputMessage="1" showErrorMessage="1" sqref="P22 P25 J22 J25 J27 L27 L22 L25 N27 N22 N25 P27 R22 R25 R27" xr:uid="{80D14316-4932-4E8C-AA75-FEB4411F0A1B}">
      <formula1>geeignet_ungeeignet</formula1>
    </dataValidation>
    <dataValidation allowBlank="1" showInputMessage="1" sqref="F51 P51" xr:uid="{3CEF92E5-94C2-435E-A2E4-5D8E5FE48D3F}"/>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D3BEFDA9-9E7B-43B7-B078-640B610B0B7C}">
          <x14:formula1>
            <xm:f>Auswahllisten!$E$2:$E$4</xm:f>
          </x14:formula1>
          <xm:sqref>J16 L16 N16 P16 R16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58019-8F5D-4DD7-B662-D779F8D91A94}">
  <sheetPr>
    <pageSetUpPr fitToPage="1"/>
  </sheetPr>
  <dimension ref="A1:U55"/>
  <sheetViews>
    <sheetView showGridLines="0" zoomScaleNormal="100" zoomScaleSheetLayoutView="75" workbookViewId="0">
      <selection activeCell="D4" sqref="D4:G4"/>
    </sheetView>
  </sheetViews>
  <sheetFormatPr defaultColWidth="5.77734375" defaultRowHeight="10.25" customHeight="1"/>
  <cols>
    <col min="1" max="1" width="4.44140625" style="3" customWidth="1"/>
    <col min="2" max="2" width="29.77734375" style="5" customWidth="1"/>
    <col min="3" max="3" width="7" style="5" customWidth="1"/>
    <col min="4" max="4" width="15.77734375" style="5" customWidth="1"/>
    <col min="5" max="5" width="15.21875" style="5" customWidth="1"/>
    <col min="6" max="6" width="11" style="5" customWidth="1"/>
    <col min="7" max="7" width="12" style="5" customWidth="1"/>
    <col min="8" max="8" width="9.21875" style="5" customWidth="1"/>
    <col min="9" max="9" width="10.77734375" style="3" customWidth="1"/>
    <col min="10" max="10" width="10.21875" style="6" customWidth="1"/>
    <col min="11" max="11" width="10.21875" style="3" customWidth="1"/>
    <col min="12" max="12" width="10.21875" style="6" customWidth="1"/>
    <col min="13" max="13" width="10.21875" style="3" customWidth="1"/>
    <col min="14" max="14" width="10.21875" style="6" customWidth="1"/>
    <col min="15" max="15" width="10.21875" style="3" customWidth="1"/>
    <col min="16" max="16" width="10.21875" style="6" customWidth="1"/>
    <col min="17" max="17" width="10.21875" style="3" customWidth="1"/>
    <col min="18" max="18" width="10.21875" style="7" customWidth="1"/>
    <col min="19" max="19" width="10.2187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498</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71-75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40" t="str">
        <f>IF('CandidateTenderer 1-5'!$D$4 = "", "", 'CandidateTenderer 1-5'!$D$4)</f>
        <v/>
      </c>
      <c r="E4" s="240"/>
      <c r="F4" s="240"/>
      <c r="G4" s="240"/>
      <c r="H4" s="184" t="s">
        <v>405</v>
      </c>
      <c r="I4" s="184"/>
      <c r="J4" s="240" t="str">
        <f>IF('CandidateTenderer 1-5'!$J$4 = "", "", 'CandidateTenderer 1-5'!$J$4)</f>
        <v>Sustainability UrbanTransport- Air Quality, Climate Action &amp; Accessibility (SUM-ACA)</v>
      </c>
      <c r="K4" s="240"/>
      <c r="L4" s="240"/>
      <c r="M4" s="240"/>
      <c r="N4" s="240"/>
      <c r="O4" s="240"/>
      <c r="P4" s="232" t="s">
        <v>406</v>
      </c>
      <c r="Q4" s="232"/>
      <c r="R4" s="240" t="str">
        <f>IF('CandidateTenderer 1-5'!$R$4 = "", "", 'CandidateTenderer 1-5'!$R$4)</f>
        <v>PN 20.2277.0-001.00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Integrated Mobility Plan for Shillong &amp; Rourkela</v>
      </c>
      <c r="K5" s="240"/>
      <c r="L5" s="240"/>
      <c r="M5" s="240"/>
      <c r="N5" s="240"/>
      <c r="O5" s="240"/>
      <c r="P5" s="233" t="s">
        <v>408</v>
      </c>
      <c r="Q5" s="233"/>
      <c r="R5" s="240" t="str">
        <f>IF('CandidateTenderer 1-5'!$R$5 = "", "", 'CandidateTenderer 1-5'!$R$5)</f>
        <v>83502596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179"/>
      <c r="S6" s="179"/>
    </row>
    <row r="7" spans="1:21" ht="14.2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499</v>
      </c>
      <c r="K8" s="218"/>
      <c r="L8" s="217" t="s">
        <v>500</v>
      </c>
      <c r="M8" s="218"/>
      <c r="N8" s="217" t="s">
        <v>501</v>
      </c>
      <c r="O8" s="218"/>
      <c r="P8" s="217" t="s">
        <v>502</v>
      </c>
      <c r="Q8" s="218"/>
      <c r="R8" s="217" t="s">
        <v>503</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10000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1</v>
      </c>
      <c r="D24" s="80" t="str">
        <f>" reference project"&amp;IF(C24=1,"","s")</f>
        <v xml:space="preserve"> reference project</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8"/>
      <c r="K26" s="239"/>
      <c r="L26" s="238"/>
      <c r="M26" s="239"/>
      <c r="N26" s="238"/>
      <c r="O26" s="239"/>
      <c r="P26" s="238"/>
      <c r="Q26" s="239"/>
      <c r="R26" s="238"/>
      <c r="S26" s="239"/>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5"/>
      <c r="K28" s="236"/>
      <c r="L28" s="235"/>
      <c r="M28" s="236"/>
      <c r="N28" s="235"/>
      <c r="O28" s="236"/>
      <c r="P28" s="235"/>
      <c r="Q28" s="236"/>
      <c r="R28" s="235"/>
      <c r="S28" s="237"/>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5" customHeight="1"/>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5" customHeight="1">
      <c r="D52"/>
      <c r="E52"/>
      <c r="F52" s="177" t="s">
        <v>427</v>
      </c>
      <c r="G52" s="177"/>
      <c r="H52" s="177"/>
      <c r="I52" s="177"/>
      <c r="J52" s="32"/>
      <c r="K52" s="124"/>
      <c r="L52" s="32"/>
      <c r="M52" s="124"/>
      <c r="N52" s="32"/>
      <c r="O52" s="124"/>
      <c r="P52" s="177" t="s">
        <v>427</v>
      </c>
      <c r="Q52" s="177"/>
      <c r="R52" s="177"/>
      <c r="S52" s="177"/>
    </row>
    <row r="53" spans="1:19" ht="10.5" customHeight="1"/>
    <row r="54" spans="1:19" ht="10.5" customHeight="1"/>
    <row r="55" spans="1:19" ht="10.5" customHeight="1"/>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95" priority="16" operator="notEqual">
      <formula>100</formula>
    </cfRule>
  </conditionalFormatting>
  <conditionalFormatting sqref="K47">
    <cfRule type="cellIs" dxfId="94" priority="13" operator="equal">
      <formula>3</formula>
    </cfRule>
    <cfRule type="cellIs" dxfId="93" priority="14" operator="equal">
      <formula>2</formula>
    </cfRule>
    <cfRule type="cellIs" dxfId="92" priority="15" operator="equal">
      <formula>1</formula>
    </cfRule>
  </conditionalFormatting>
  <conditionalFormatting sqref="M47">
    <cfRule type="cellIs" dxfId="91" priority="10" operator="equal">
      <formula>3</formula>
    </cfRule>
    <cfRule type="cellIs" dxfId="90" priority="11" operator="equal">
      <formula>2</formula>
    </cfRule>
    <cfRule type="cellIs" dxfId="89" priority="12" operator="equal">
      <formula>1</formula>
    </cfRule>
  </conditionalFormatting>
  <conditionalFormatting sqref="O47">
    <cfRule type="cellIs" dxfId="88" priority="7" operator="equal">
      <formula>3</formula>
    </cfRule>
    <cfRule type="cellIs" dxfId="87" priority="8" operator="equal">
      <formula>2</formula>
    </cfRule>
    <cfRule type="cellIs" dxfId="86" priority="9" operator="equal">
      <formula>1</formula>
    </cfRule>
  </conditionalFormatting>
  <conditionalFormatting sqref="Q47">
    <cfRule type="cellIs" dxfId="85" priority="4" operator="equal">
      <formula>3</formula>
    </cfRule>
    <cfRule type="cellIs" dxfId="84" priority="5" operator="equal">
      <formula>2</formula>
    </cfRule>
    <cfRule type="cellIs" dxfId="83" priority="6" operator="equal">
      <formula>1</formula>
    </cfRule>
  </conditionalFormatting>
  <conditionalFormatting sqref="S47">
    <cfRule type="cellIs" dxfId="82" priority="1" operator="equal">
      <formula>3</formula>
    </cfRule>
    <cfRule type="cellIs" dxfId="81" priority="2" operator="equal">
      <formula>2</formula>
    </cfRule>
    <cfRule type="cellIs" dxfId="80" priority="3" operator="equal">
      <formula>1</formula>
    </cfRule>
  </conditionalFormatting>
  <dataValidations count="8">
    <dataValidation type="whole" errorStyle="warning" allowBlank="1" showInputMessage="1" showErrorMessage="1" sqref="I35:I40 I43 I45" xr:uid="{860FAD40-F446-4D40-9919-7CA9AF528DAF}">
      <formula1>0</formula1>
      <formula2>100</formula2>
    </dataValidation>
    <dataValidation type="decimal" allowBlank="1" showInputMessage="1" showErrorMessage="1" error="Max. 10 Punkte" sqref="P35:P40 N35:N40 L35:L40 J35:J40 R35:R40" xr:uid="{2E24C0CF-D6B9-4C6E-B8F3-262B45EA1091}">
      <formula1>0</formula1>
      <formula2>10</formula2>
    </dataValidation>
    <dataValidation type="list" allowBlank="1" showInputMessage="1" sqref="D43 E24" xr:uid="{CDD17430-EA7C-4C9C-96C7-E14E105ECB9D}">
      <formula1>Länder_und_Regionen</formula1>
    </dataValidation>
    <dataValidation type="list" allowBlank="1" showInputMessage="1" showErrorMessage="1" sqref="C23:C24" xr:uid="{B3255FB2-E411-43DC-95FF-27E2F26F6462}">
      <formula1>Mindestzahl</formula1>
    </dataValidation>
    <dataValidation type="list" allowBlank="1" showInputMessage="1" sqref="P11:P15 J11:J15 J23 L23 L11:L15 N23 N11:N15 P23 R11:R15 R23 J17:J18 L17:L18 N17:N18 P17:P18 R17:R18" xr:uid="{9FC93697-0A62-4C26-B716-6DA5949DEA6B}">
      <formula1>Auswahl_ja_nein</formula1>
    </dataValidation>
    <dataValidation type="list" allowBlank="1" showInputMessage="1" sqref="J19 L19 N19 P19 R19" xr:uid="{65201B22-8AF2-4E42-81AC-5961E6D64CCF}">
      <formula1>geeignet_ungeeignet</formula1>
    </dataValidation>
    <dataValidation type="list" allowBlank="1" showInputMessage="1" showErrorMessage="1" sqref="P22 P25 J22 J25 J27 L27 L22 L25 N27 N22 N25 P27 R22 R25 R27" xr:uid="{9C53E1AA-17DB-4F47-972E-A285A49F719B}">
      <formula1>geeignet_ungeeignet</formula1>
    </dataValidation>
    <dataValidation allowBlank="1" showInputMessage="1" sqref="F51 P51" xr:uid="{B819C6CC-37A1-45D9-94CA-E71918444950}"/>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7AD84FE-6E55-497B-A1A0-2262B425CA1B}">
          <x14:formula1>
            <xm:f>Auswahllisten!$E$2:$E$4</xm:f>
          </x14:formula1>
          <xm:sqref>J16 L16 N16 P16 R16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EF08C-4133-4B1E-AC6F-8A52B6FBE504}">
  <sheetPr>
    <pageSetUpPr fitToPage="1"/>
  </sheetPr>
  <dimension ref="A1:U55"/>
  <sheetViews>
    <sheetView showGridLines="0" zoomScaleNormal="100" zoomScaleSheetLayoutView="75" workbookViewId="0">
      <selection activeCell="D4" sqref="D4:G4"/>
    </sheetView>
  </sheetViews>
  <sheetFormatPr defaultColWidth="5.77734375" defaultRowHeight="10.25" customHeight="1"/>
  <cols>
    <col min="1" max="1" width="4.44140625" style="3" customWidth="1"/>
    <col min="2" max="2" width="29.77734375" style="5" customWidth="1"/>
    <col min="3" max="3" width="7" style="5" customWidth="1"/>
    <col min="4" max="4" width="15.77734375" style="5" customWidth="1"/>
    <col min="5" max="5" width="15.21875" style="5" customWidth="1"/>
    <col min="6" max="6" width="11" style="5" customWidth="1"/>
    <col min="7" max="7" width="12" style="5" customWidth="1"/>
    <col min="8" max="8" width="9.21875" style="5" customWidth="1"/>
    <col min="9" max="9" width="10.77734375" style="3" customWidth="1"/>
    <col min="10" max="10" width="10.21875" style="6" customWidth="1"/>
    <col min="11" max="11" width="10.21875" style="3" customWidth="1"/>
    <col min="12" max="12" width="10.21875" style="6" customWidth="1"/>
    <col min="13" max="13" width="10.21875" style="3" customWidth="1"/>
    <col min="14" max="14" width="10.21875" style="6" customWidth="1"/>
    <col min="15" max="15" width="10.21875" style="3" customWidth="1"/>
    <col min="16" max="16" width="10.21875" style="6" customWidth="1"/>
    <col min="17" max="17" width="10.21875" style="3" customWidth="1"/>
    <col min="18" max="18" width="10.21875" style="7" customWidth="1"/>
    <col min="19" max="19" width="10.2187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504</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76-80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40" t="str">
        <f>IF('CandidateTenderer 1-5'!$D$4 = "", "", 'CandidateTenderer 1-5'!$D$4)</f>
        <v/>
      </c>
      <c r="E4" s="240"/>
      <c r="F4" s="240"/>
      <c r="G4" s="240"/>
      <c r="H4" s="184" t="s">
        <v>405</v>
      </c>
      <c r="I4" s="184"/>
      <c r="J4" s="240" t="str">
        <f>IF('CandidateTenderer 1-5'!$J$4 = "", "", 'CandidateTenderer 1-5'!$J$4)</f>
        <v>Sustainability UrbanTransport- Air Quality, Climate Action &amp; Accessibility (SUM-ACA)</v>
      </c>
      <c r="K4" s="240"/>
      <c r="L4" s="240"/>
      <c r="M4" s="240"/>
      <c r="N4" s="240"/>
      <c r="O4" s="240"/>
      <c r="P4" s="232" t="s">
        <v>406</v>
      </c>
      <c r="Q4" s="232"/>
      <c r="R4" s="240" t="str">
        <f>IF('CandidateTenderer 1-5'!$R$4 = "", "", 'CandidateTenderer 1-5'!$R$4)</f>
        <v>PN 20.2277.0-001.00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Integrated Mobility Plan for Shillong &amp; Rourkela</v>
      </c>
      <c r="K5" s="240"/>
      <c r="L5" s="240"/>
      <c r="M5" s="240"/>
      <c r="N5" s="240"/>
      <c r="O5" s="240"/>
      <c r="P5" s="233" t="s">
        <v>408</v>
      </c>
      <c r="Q5" s="233"/>
      <c r="R5" s="240" t="str">
        <f>IF('CandidateTenderer 1-5'!$R$5 = "", "", 'CandidateTenderer 1-5'!$R$5)</f>
        <v>83502596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179"/>
      <c r="S6" s="179"/>
    </row>
    <row r="7" spans="1:21" ht="14.2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505</v>
      </c>
      <c r="K8" s="218"/>
      <c r="L8" s="217" t="s">
        <v>506</v>
      </c>
      <c r="M8" s="218"/>
      <c r="N8" s="217" t="s">
        <v>507</v>
      </c>
      <c r="O8" s="218"/>
      <c r="P8" s="217" t="s">
        <v>508</v>
      </c>
      <c r="Q8" s="218"/>
      <c r="R8" s="217" t="s">
        <v>509</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10000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1</v>
      </c>
      <c r="D24" s="80" t="str">
        <f>" reference project"&amp;IF(C24=1,"","s")</f>
        <v xml:space="preserve"> reference project</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8"/>
      <c r="K26" s="239"/>
      <c r="L26" s="238"/>
      <c r="M26" s="239"/>
      <c r="N26" s="238"/>
      <c r="O26" s="239"/>
      <c r="P26" s="238"/>
      <c r="Q26" s="239"/>
      <c r="R26" s="238"/>
      <c r="S26" s="239"/>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5"/>
      <c r="K28" s="236"/>
      <c r="L28" s="235"/>
      <c r="M28" s="236"/>
      <c r="N28" s="235"/>
      <c r="O28" s="236"/>
      <c r="P28" s="235"/>
      <c r="Q28" s="236"/>
      <c r="R28" s="235"/>
      <c r="S28" s="237"/>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5" customHeight="1"/>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5" customHeight="1">
      <c r="D52"/>
      <c r="E52"/>
      <c r="F52" s="177" t="s">
        <v>427</v>
      </c>
      <c r="G52" s="177"/>
      <c r="H52" s="177"/>
      <c r="I52" s="177"/>
      <c r="J52" s="32"/>
      <c r="K52" s="124"/>
      <c r="L52" s="32"/>
      <c r="M52" s="124"/>
      <c r="N52" s="32"/>
      <c r="O52" s="124"/>
      <c r="P52" s="177" t="s">
        <v>427</v>
      </c>
      <c r="Q52" s="177"/>
      <c r="R52" s="177"/>
      <c r="S52" s="177"/>
    </row>
    <row r="53" spans="1:19" ht="10.5" customHeight="1"/>
    <row r="54" spans="1:19" ht="10.5" customHeight="1"/>
    <row r="55" spans="1:19" ht="10.5" customHeight="1"/>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79" priority="16" operator="notEqual">
      <formula>100</formula>
    </cfRule>
  </conditionalFormatting>
  <conditionalFormatting sqref="K47">
    <cfRule type="cellIs" dxfId="78" priority="13" operator="equal">
      <formula>3</formula>
    </cfRule>
    <cfRule type="cellIs" dxfId="77" priority="14" operator="equal">
      <formula>2</formula>
    </cfRule>
    <cfRule type="cellIs" dxfId="76" priority="15" operator="equal">
      <formula>1</formula>
    </cfRule>
  </conditionalFormatting>
  <conditionalFormatting sqref="M47">
    <cfRule type="cellIs" dxfId="75" priority="10" operator="equal">
      <formula>3</formula>
    </cfRule>
    <cfRule type="cellIs" dxfId="74" priority="11" operator="equal">
      <formula>2</formula>
    </cfRule>
    <cfRule type="cellIs" dxfId="73" priority="12" operator="equal">
      <formula>1</formula>
    </cfRule>
  </conditionalFormatting>
  <conditionalFormatting sqref="O47">
    <cfRule type="cellIs" dxfId="72" priority="7" operator="equal">
      <formula>3</formula>
    </cfRule>
    <cfRule type="cellIs" dxfId="71" priority="8" operator="equal">
      <formula>2</formula>
    </cfRule>
    <cfRule type="cellIs" dxfId="70" priority="9" operator="equal">
      <formula>1</formula>
    </cfRule>
  </conditionalFormatting>
  <conditionalFormatting sqref="Q47">
    <cfRule type="cellIs" dxfId="69" priority="4" operator="equal">
      <formula>3</formula>
    </cfRule>
    <cfRule type="cellIs" dxfId="68" priority="5" operator="equal">
      <formula>2</formula>
    </cfRule>
    <cfRule type="cellIs" dxfId="67" priority="6" operator="equal">
      <formula>1</formula>
    </cfRule>
  </conditionalFormatting>
  <conditionalFormatting sqref="S47">
    <cfRule type="cellIs" dxfId="66" priority="1" operator="equal">
      <formula>3</formula>
    </cfRule>
    <cfRule type="cellIs" dxfId="65" priority="2" operator="equal">
      <formula>2</formula>
    </cfRule>
    <cfRule type="cellIs" dxfId="64" priority="3" operator="equal">
      <formula>1</formula>
    </cfRule>
  </conditionalFormatting>
  <dataValidations count="8">
    <dataValidation type="whole" errorStyle="warning" allowBlank="1" showInputMessage="1" showErrorMessage="1" sqref="I35:I40 I43 I45" xr:uid="{6A1EE8CC-B49B-4A25-969F-CB38E821EE51}">
      <formula1>0</formula1>
      <formula2>100</formula2>
    </dataValidation>
    <dataValidation type="decimal" allowBlank="1" showInputMessage="1" showErrorMessage="1" error="Max. 10 Punkte" sqref="P35:P40 N35:N40 L35:L40 J35:J40 R35:R40" xr:uid="{D9EC0C95-61A1-4C08-988A-23F99200398E}">
      <formula1>0</formula1>
      <formula2>10</formula2>
    </dataValidation>
    <dataValidation type="list" allowBlank="1" showInputMessage="1" sqref="D43 E24" xr:uid="{345C7403-F32C-4E2A-B3BC-AEF2DF1079B7}">
      <formula1>Länder_und_Regionen</formula1>
    </dataValidation>
    <dataValidation type="list" allowBlank="1" showInputMessage="1" showErrorMessage="1" sqref="C23:C24" xr:uid="{6ABBE138-62DF-4259-9E8F-8BA252CE2888}">
      <formula1>Mindestzahl</formula1>
    </dataValidation>
    <dataValidation type="list" allowBlank="1" showInputMessage="1" sqref="P11:P15 J11:J15 J23 L23 L11:L15 N23 N11:N15 P23 R11:R15 R23 J17:J18 L17:L18 N17:N18 P17:P18 R17:R18" xr:uid="{79C99BA0-2949-4436-9048-FA4713F8FD32}">
      <formula1>Auswahl_ja_nein</formula1>
    </dataValidation>
    <dataValidation type="list" allowBlank="1" showInputMessage="1" sqref="J19 L19 N19 P19 R19" xr:uid="{3D6C9EEB-CD78-4FCC-B065-7E639BA31961}">
      <formula1>geeignet_ungeeignet</formula1>
    </dataValidation>
    <dataValidation type="list" allowBlank="1" showInputMessage="1" showErrorMessage="1" sqref="P22 P25 J22 J25 J27 L27 L22 L25 N27 N22 N25 P27 R22 R25 R27" xr:uid="{19EB8D65-79E7-4E40-ACF3-3543CEF5ADE4}">
      <formula1>geeignet_ungeeignet</formula1>
    </dataValidation>
    <dataValidation allowBlank="1" showInputMessage="1" sqref="F51 P51" xr:uid="{0C4337A5-EEA0-49F9-B928-8A4B9E8A22CA}"/>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F17E775C-9834-413A-BC47-0B7AAD86AE59}">
          <x14:formula1>
            <xm:f>Auswahllisten!$E$2:$E$4</xm:f>
          </x14:formula1>
          <xm:sqref>J16 L16 N16 P16 R16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2C1B2-88D6-45BF-AA41-5CD6FCE43507}">
  <sheetPr>
    <pageSetUpPr fitToPage="1"/>
  </sheetPr>
  <dimension ref="A1:U55"/>
  <sheetViews>
    <sheetView showGridLines="0" zoomScaleNormal="100" zoomScaleSheetLayoutView="75" workbookViewId="0">
      <selection activeCell="D4" sqref="D4:G4"/>
    </sheetView>
  </sheetViews>
  <sheetFormatPr defaultColWidth="5.77734375" defaultRowHeight="10.25" customHeight="1"/>
  <cols>
    <col min="1" max="1" width="4.44140625" style="3" customWidth="1"/>
    <col min="2" max="2" width="29.77734375" style="5" customWidth="1"/>
    <col min="3" max="3" width="7" style="5" customWidth="1"/>
    <col min="4" max="4" width="15.77734375" style="5" customWidth="1"/>
    <col min="5" max="5" width="15.21875" style="5" customWidth="1"/>
    <col min="6" max="6" width="11" style="5" customWidth="1"/>
    <col min="7" max="7" width="12" style="5" customWidth="1"/>
    <col min="8" max="8" width="9.21875" style="5" customWidth="1"/>
    <col min="9" max="9" width="10.77734375" style="3" customWidth="1"/>
    <col min="10" max="10" width="10.21875" style="6" customWidth="1"/>
    <col min="11" max="11" width="10.21875" style="3" customWidth="1"/>
    <col min="12" max="12" width="10.21875" style="6" customWidth="1"/>
    <col min="13" max="13" width="10.21875" style="3" customWidth="1"/>
    <col min="14" max="14" width="10.21875" style="6" customWidth="1"/>
    <col min="15" max="15" width="10.21875" style="3" customWidth="1"/>
    <col min="16" max="16" width="10.21875" style="6" customWidth="1"/>
    <col min="17" max="17" width="10.21875" style="3" customWidth="1"/>
    <col min="18" max="18" width="10.21875" style="7" customWidth="1"/>
    <col min="19" max="19" width="10.2187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510</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81-85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40" t="str">
        <f>IF('CandidateTenderer 1-5'!$D$4 = "", "", 'CandidateTenderer 1-5'!$D$4)</f>
        <v/>
      </c>
      <c r="E4" s="240"/>
      <c r="F4" s="240"/>
      <c r="G4" s="240"/>
      <c r="H4" s="184" t="s">
        <v>405</v>
      </c>
      <c r="I4" s="184"/>
      <c r="J4" s="240" t="str">
        <f>IF('CandidateTenderer 1-5'!$J$4 = "", "", 'CandidateTenderer 1-5'!$J$4)</f>
        <v>Sustainability UrbanTransport- Air Quality, Climate Action &amp; Accessibility (SUM-ACA)</v>
      </c>
      <c r="K4" s="240"/>
      <c r="L4" s="240"/>
      <c r="M4" s="240"/>
      <c r="N4" s="240"/>
      <c r="O4" s="240"/>
      <c r="P4" s="232" t="s">
        <v>406</v>
      </c>
      <c r="Q4" s="232"/>
      <c r="R4" s="240" t="str">
        <f>IF('CandidateTenderer 1-5'!$R$4 = "", "", 'CandidateTenderer 1-5'!$R$4)</f>
        <v>PN 20.2277.0-001.00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Integrated Mobility Plan for Shillong &amp; Rourkela</v>
      </c>
      <c r="K5" s="240"/>
      <c r="L5" s="240"/>
      <c r="M5" s="240"/>
      <c r="N5" s="240"/>
      <c r="O5" s="240"/>
      <c r="P5" s="233" t="s">
        <v>408</v>
      </c>
      <c r="Q5" s="233"/>
      <c r="R5" s="240" t="str">
        <f>IF('CandidateTenderer 1-5'!$R$5 = "", "", 'CandidateTenderer 1-5'!$R$5)</f>
        <v>83502596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179"/>
      <c r="S6" s="179"/>
    </row>
    <row r="7" spans="1:21" ht="14.2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511</v>
      </c>
      <c r="K8" s="218"/>
      <c r="L8" s="217" t="s">
        <v>512</v>
      </c>
      <c r="M8" s="218"/>
      <c r="N8" s="217" t="s">
        <v>513</v>
      </c>
      <c r="O8" s="218"/>
      <c r="P8" s="217" t="s">
        <v>514</v>
      </c>
      <c r="Q8" s="218"/>
      <c r="R8" s="217" t="s">
        <v>515</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10000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1</v>
      </c>
      <c r="D24" s="80" t="str">
        <f>" reference project"&amp;IF(C24=1,"","s")</f>
        <v xml:space="preserve"> reference project</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8"/>
      <c r="K26" s="239"/>
      <c r="L26" s="238"/>
      <c r="M26" s="239"/>
      <c r="N26" s="238"/>
      <c r="O26" s="239"/>
      <c r="P26" s="238"/>
      <c r="Q26" s="239"/>
      <c r="R26" s="238"/>
      <c r="S26" s="239"/>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5"/>
      <c r="K28" s="236"/>
      <c r="L28" s="235"/>
      <c r="M28" s="236"/>
      <c r="N28" s="235"/>
      <c r="O28" s="236"/>
      <c r="P28" s="235"/>
      <c r="Q28" s="236"/>
      <c r="R28" s="235"/>
      <c r="S28" s="237"/>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5" customHeight="1"/>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5" customHeight="1">
      <c r="D52"/>
      <c r="E52"/>
      <c r="F52" s="177" t="s">
        <v>427</v>
      </c>
      <c r="G52" s="177"/>
      <c r="H52" s="177"/>
      <c r="I52" s="177"/>
      <c r="J52" s="32"/>
      <c r="K52" s="124"/>
      <c r="L52" s="32"/>
      <c r="M52" s="124"/>
      <c r="N52" s="32"/>
      <c r="O52" s="124"/>
      <c r="P52" s="177" t="s">
        <v>427</v>
      </c>
      <c r="Q52" s="177"/>
      <c r="R52" s="177"/>
      <c r="S52" s="177"/>
    </row>
    <row r="53" spans="1:19" ht="10.5" customHeight="1"/>
    <row r="54" spans="1:19" ht="10.5" customHeight="1"/>
    <row r="55" spans="1:19" ht="10.5" customHeight="1"/>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63" priority="16" operator="notEqual">
      <formula>100</formula>
    </cfRule>
  </conditionalFormatting>
  <conditionalFormatting sqref="K47">
    <cfRule type="cellIs" dxfId="62" priority="13" operator="equal">
      <formula>3</formula>
    </cfRule>
    <cfRule type="cellIs" dxfId="61" priority="14" operator="equal">
      <formula>2</formula>
    </cfRule>
    <cfRule type="cellIs" dxfId="60" priority="15" operator="equal">
      <formula>1</formula>
    </cfRule>
  </conditionalFormatting>
  <conditionalFormatting sqref="M47">
    <cfRule type="cellIs" dxfId="59" priority="10" operator="equal">
      <formula>3</formula>
    </cfRule>
    <cfRule type="cellIs" dxfId="58" priority="11" operator="equal">
      <formula>2</formula>
    </cfRule>
    <cfRule type="cellIs" dxfId="57" priority="12" operator="equal">
      <formula>1</formula>
    </cfRule>
  </conditionalFormatting>
  <conditionalFormatting sqref="O47">
    <cfRule type="cellIs" dxfId="56" priority="7" operator="equal">
      <formula>3</formula>
    </cfRule>
    <cfRule type="cellIs" dxfId="55" priority="8" operator="equal">
      <formula>2</formula>
    </cfRule>
    <cfRule type="cellIs" dxfId="54" priority="9" operator="equal">
      <formula>1</formula>
    </cfRule>
  </conditionalFormatting>
  <conditionalFormatting sqref="Q47">
    <cfRule type="cellIs" dxfId="53" priority="4" operator="equal">
      <formula>3</formula>
    </cfRule>
    <cfRule type="cellIs" dxfId="52" priority="5" operator="equal">
      <formula>2</formula>
    </cfRule>
    <cfRule type="cellIs" dxfId="51" priority="6" operator="equal">
      <formula>1</formula>
    </cfRule>
  </conditionalFormatting>
  <conditionalFormatting sqref="S47">
    <cfRule type="cellIs" dxfId="50" priority="1" operator="equal">
      <formula>3</formula>
    </cfRule>
    <cfRule type="cellIs" dxfId="49" priority="2" operator="equal">
      <formula>2</formula>
    </cfRule>
    <cfRule type="cellIs" dxfId="48" priority="3" operator="equal">
      <formula>1</formula>
    </cfRule>
  </conditionalFormatting>
  <dataValidations count="8">
    <dataValidation type="whole" errorStyle="warning" allowBlank="1" showInputMessage="1" showErrorMessage="1" sqref="I35:I40 I43 I45" xr:uid="{5AAF268A-8733-4BE1-8F9D-7298B61C8AA2}">
      <formula1>0</formula1>
      <formula2>100</formula2>
    </dataValidation>
    <dataValidation type="decimal" allowBlank="1" showInputMessage="1" showErrorMessage="1" error="Max. 10 Punkte" sqref="P35:P40 N35:N40 L35:L40 J35:J40 R35:R40" xr:uid="{AB9B7180-547D-4244-AC72-EB168DF18C0D}">
      <formula1>0</formula1>
      <formula2>10</formula2>
    </dataValidation>
    <dataValidation type="list" allowBlank="1" showInputMessage="1" sqref="D43 E24" xr:uid="{AD49F71D-E267-4536-8447-5765DDA4C866}">
      <formula1>Länder_und_Regionen</formula1>
    </dataValidation>
    <dataValidation type="list" allowBlank="1" showInputMessage="1" showErrorMessage="1" sqref="C23:C24" xr:uid="{0C090058-ACA3-482D-BEA7-AAF1D82E8941}">
      <formula1>Mindestzahl</formula1>
    </dataValidation>
    <dataValidation type="list" allowBlank="1" showInputMessage="1" sqref="P11:P15 J11:J15 J23 L23 L11:L15 N23 N11:N15 P23 R11:R15 R23 J17:J18 L17:L18 N17:N18 P17:P18 R17:R18" xr:uid="{42E71B8F-049C-4851-9A3D-B7053DB853FB}">
      <formula1>Auswahl_ja_nein</formula1>
    </dataValidation>
    <dataValidation type="list" allowBlank="1" showInputMessage="1" sqref="J19 L19 N19 P19 R19" xr:uid="{3FB8F6F5-6428-42ED-99CB-8ECB87E77115}">
      <formula1>geeignet_ungeeignet</formula1>
    </dataValidation>
    <dataValidation type="list" allowBlank="1" showInputMessage="1" showErrorMessage="1" sqref="P22 P25 J22 J25 J27 L27 L22 L25 N27 N22 N25 P27 R22 R25 R27" xr:uid="{FB1C0B16-A4E3-48FC-986C-A08FF76413A3}">
      <formula1>geeignet_ungeeignet</formula1>
    </dataValidation>
    <dataValidation allowBlank="1" showInputMessage="1" sqref="F51 P51" xr:uid="{8DEE2C08-2A98-4E49-B7B0-58C5FCCAB426}"/>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B7FD18C6-4ABC-4077-A26D-FCCB741B2338}">
          <x14:formula1>
            <xm:f>Auswahllisten!$E$2:$E$4</xm:f>
          </x14:formula1>
          <xm:sqref>J16 L16 N16 P16 R16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246DD-E681-4E2F-B68A-DA13CC851A99}">
  <sheetPr>
    <pageSetUpPr fitToPage="1"/>
  </sheetPr>
  <dimension ref="A1:U55"/>
  <sheetViews>
    <sheetView showGridLines="0" zoomScaleNormal="100" zoomScaleSheetLayoutView="75" workbookViewId="0">
      <selection activeCell="D4" sqref="D4:G4"/>
    </sheetView>
  </sheetViews>
  <sheetFormatPr defaultColWidth="5.77734375" defaultRowHeight="10.25" customHeight="1"/>
  <cols>
    <col min="1" max="1" width="4.44140625" style="3" customWidth="1"/>
    <col min="2" max="2" width="29.77734375" style="5" customWidth="1"/>
    <col min="3" max="3" width="7" style="5" customWidth="1"/>
    <col min="4" max="4" width="15.77734375" style="5" customWidth="1"/>
    <col min="5" max="5" width="15.21875" style="5" customWidth="1"/>
    <col min="6" max="6" width="11" style="5" customWidth="1"/>
    <col min="7" max="7" width="12" style="5" customWidth="1"/>
    <col min="8" max="8" width="9.21875" style="5" customWidth="1"/>
    <col min="9" max="9" width="10.77734375" style="3" customWidth="1"/>
    <col min="10" max="10" width="10.21875" style="6" customWidth="1"/>
    <col min="11" max="11" width="10.21875" style="3" customWidth="1"/>
    <col min="12" max="12" width="10.21875" style="6" customWidth="1"/>
    <col min="13" max="13" width="10.21875" style="3" customWidth="1"/>
    <col min="14" max="14" width="10.21875" style="6" customWidth="1"/>
    <col min="15" max="15" width="10.21875" style="3" customWidth="1"/>
    <col min="16" max="16" width="10.21875" style="6" customWidth="1"/>
    <col min="17" max="17" width="10.21875" style="3" customWidth="1"/>
    <col min="18" max="18" width="10.21875" style="7" customWidth="1"/>
    <col min="19" max="19" width="10.2187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516</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86-90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40" t="str">
        <f>IF('CandidateTenderer 1-5'!$D$4 = "", "", 'CandidateTenderer 1-5'!$D$4)</f>
        <v/>
      </c>
      <c r="E4" s="240"/>
      <c r="F4" s="240"/>
      <c r="G4" s="240"/>
      <c r="H4" s="184" t="s">
        <v>405</v>
      </c>
      <c r="I4" s="184"/>
      <c r="J4" s="240" t="str">
        <f>IF('CandidateTenderer 1-5'!$J$4 = "", "", 'CandidateTenderer 1-5'!$J$4)</f>
        <v>Sustainability UrbanTransport- Air Quality, Climate Action &amp; Accessibility (SUM-ACA)</v>
      </c>
      <c r="K4" s="240"/>
      <c r="L4" s="240"/>
      <c r="M4" s="240"/>
      <c r="N4" s="240"/>
      <c r="O4" s="240"/>
      <c r="P4" s="232" t="s">
        <v>406</v>
      </c>
      <c r="Q4" s="232"/>
      <c r="R4" s="240" t="str">
        <f>IF('CandidateTenderer 1-5'!$R$4 = "", "", 'CandidateTenderer 1-5'!$R$4)</f>
        <v>PN 20.2277.0-001.00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Integrated Mobility Plan for Shillong &amp; Rourkela</v>
      </c>
      <c r="K5" s="240"/>
      <c r="L5" s="240"/>
      <c r="M5" s="240"/>
      <c r="N5" s="240"/>
      <c r="O5" s="240"/>
      <c r="P5" s="233" t="s">
        <v>408</v>
      </c>
      <c r="Q5" s="233"/>
      <c r="R5" s="240" t="str">
        <f>IF('CandidateTenderer 1-5'!$R$5 = "", "", 'CandidateTenderer 1-5'!$R$5)</f>
        <v>83502596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179"/>
      <c r="S6" s="179"/>
    </row>
    <row r="7" spans="1:21" ht="14.2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517</v>
      </c>
      <c r="K8" s="218"/>
      <c r="L8" s="217" t="s">
        <v>518</v>
      </c>
      <c r="M8" s="218"/>
      <c r="N8" s="217" t="s">
        <v>519</v>
      </c>
      <c r="O8" s="218"/>
      <c r="P8" s="217" t="s">
        <v>520</v>
      </c>
      <c r="Q8" s="218"/>
      <c r="R8" s="217" t="s">
        <v>521</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10000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1</v>
      </c>
      <c r="D24" s="80" t="str">
        <f>" reference project"&amp;IF(C24=1,"","s")</f>
        <v xml:space="preserve"> reference project</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8"/>
      <c r="K26" s="239"/>
      <c r="L26" s="238"/>
      <c r="M26" s="239"/>
      <c r="N26" s="238"/>
      <c r="O26" s="239"/>
      <c r="P26" s="238"/>
      <c r="Q26" s="239"/>
      <c r="R26" s="238"/>
      <c r="S26" s="239"/>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5"/>
      <c r="K28" s="236"/>
      <c r="L28" s="235"/>
      <c r="M28" s="236"/>
      <c r="N28" s="235"/>
      <c r="O28" s="236"/>
      <c r="P28" s="235"/>
      <c r="Q28" s="236"/>
      <c r="R28" s="235"/>
      <c r="S28" s="237"/>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5" customHeight="1"/>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5" customHeight="1">
      <c r="D52"/>
      <c r="E52"/>
      <c r="F52" s="177" t="s">
        <v>427</v>
      </c>
      <c r="G52" s="177"/>
      <c r="H52" s="177"/>
      <c r="I52" s="177"/>
      <c r="J52" s="32"/>
      <c r="K52" s="124"/>
      <c r="L52" s="32"/>
      <c r="M52" s="124"/>
      <c r="N52" s="32"/>
      <c r="O52" s="124"/>
      <c r="P52" s="177" t="s">
        <v>427</v>
      </c>
      <c r="Q52" s="177"/>
      <c r="R52" s="177"/>
      <c r="S52" s="177"/>
    </row>
    <row r="53" spans="1:19" ht="10.5" customHeight="1"/>
    <row r="54" spans="1:19" ht="10.5" customHeight="1"/>
    <row r="55" spans="1:19" ht="10.5" customHeight="1"/>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47" priority="16" operator="notEqual">
      <formula>100</formula>
    </cfRule>
  </conditionalFormatting>
  <conditionalFormatting sqref="K47">
    <cfRule type="cellIs" dxfId="46" priority="13" operator="equal">
      <formula>3</formula>
    </cfRule>
    <cfRule type="cellIs" dxfId="45" priority="14" operator="equal">
      <formula>2</formula>
    </cfRule>
    <cfRule type="cellIs" dxfId="44" priority="15" operator="equal">
      <formula>1</formula>
    </cfRule>
  </conditionalFormatting>
  <conditionalFormatting sqref="M47">
    <cfRule type="cellIs" dxfId="43" priority="10" operator="equal">
      <formula>3</formula>
    </cfRule>
    <cfRule type="cellIs" dxfId="42" priority="11" operator="equal">
      <formula>2</formula>
    </cfRule>
    <cfRule type="cellIs" dxfId="41" priority="12" operator="equal">
      <formula>1</formula>
    </cfRule>
  </conditionalFormatting>
  <conditionalFormatting sqref="O47">
    <cfRule type="cellIs" dxfId="40" priority="7" operator="equal">
      <formula>3</formula>
    </cfRule>
    <cfRule type="cellIs" dxfId="39" priority="8" operator="equal">
      <formula>2</formula>
    </cfRule>
    <cfRule type="cellIs" dxfId="38" priority="9" operator="equal">
      <formula>1</formula>
    </cfRule>
  </conditionalFormatting>
  <conditionalFormatting sqref="Q47">
    <cfRule type="cellIs" dxfId="37" priority="4" operator="equal">
      <formula>3</formula>
    </cfRule>
    <cfRule type="cellIs" dxfId="36" priority="5" operator="equal">
      <formula>2</formula>
    </cfRule>
    <cfRule type="cellIs" dxfId="35" priority="6" operator="equal">
      <formula>1</formula>
    </cfRule>
  </conditionalFormatting>
  <conditionalFormatting sqref="S47">
    <cfRule type="cellIs" dxfId="34" priority="1" operator="equal">
      <formula>3</formula>
    </cfRule>
    <cfRule type="cellIs" dxfId="33" priority="2" operator="equal">
      <formula>2</formula>
    </cfRule>
    <cfRule type="cellIs" dxfId="32" priority="3" operator="equal">
      <formula>1</formula>
    </cfRule>
  </conditionalFormatting>
  <dataValidations count="8">
    <dataValidation type="whole" errorStyle="warning" allowBlank="1" showInputMessage="1" showErrorMessage="1" sqref="I35:I40 I43 I45" xr:uid="{4A5E76B2-0350-4D92-9159-9DE0487DAE91}">
      <formula1>0</formula1>
      <formula2>100</formula2>
    </dataValidation>
    <dataValidation type="decimal" allowBlank="1" showInputMessage="1" showErrorMessage="1" error="Max. 10 Punkte" sqref="P35:P40 N35:N40 L35:L40 J35:J40 R35:R40" xr:uid="{CF6E37E0-8E00-4ABE-B1A1-7AB8C62054CA}">
      <formula1>0</formula1>
      <formula2>10</formula2>
    </dataValidation>
    <dataValidation type="list" allowBlank="1" showInputMessage="1" sqref="D43 E24" xr:uid="{AA88D707-79DD-46B7-BECB-A2F68D71F6F0}">
      <formula1>Länder_und_Regionen</formula1>
    </dataValidation>
    <dataValidation type="list" allowBlank="1" showInputMessage="1" showErrorMessage="1" sqref="C23:C24" xr:uid="{7B433C17-B6EE-4A3D-87C3-D71AC8704EAF}">
      <formula1>Mindestzahl</formula1>
    </dataValidation>
    <dataValidation type="list" allowBlank="1" showInputMessage="1" sqref="P11:P15 J11:J15 J23 L23 L11:L15 N23 N11:N15 P23 R11:R15 R23 J17:J18 L17:L18 N17:N18 P17:P18 R17:R18" xr:uid="{6B1D1CD4-D6B9-47C2-A527-6235034C491B}">
      <formula1>Auswahl_ja_nein</formula1>
    </dataValidation>
    <dataValidation type="list" allowBlank="1" showInputMessage="1" sqref="J19 L19 N19 P19 R19" xr:uid="{EFC90DD8-724E-42FE-82DC-B0F0933BCB54}">
      <formula1>geeignet_ungeeignet</formula1>
    </dataValidation>
    <dataValidation type="list" allowBlank="1" showInputMessage="1" showErrorMessage="1" sqref="P22 P25 J22 J25 J27 L27 L22 L25 N27 N22 N25 P27 R22 R25 R27" xr:uid="{373AB90D-82B1-4DC2-997A-9104A34D0203}">
      <formula1>geeignet_ungeeignet</formula1>
    </dataValidation>
    <dataValidation allowBlank="1" showInputMessage="1" sqref="F51 P51" xr:uid="{CCB89BB8-8D88-4A1D-B9B1-24F37EEC38CD}"/>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E4EEAC-8482-40FC-ABA4-1973047882EA}">
          <x14:formula1>
            <xm:f>Auswahllisten!$E$2:$E$4</xm:f>
          </x14:formula1>
          <xm:sqref>J16 L16 N16 P16 R16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zoomScale="120" zoomScaleNormal="120" zoomScaleSheetLayoutView="75" workbookViewId="0">
      <selection activeCell="L16" sqref="L16:M16"/>
    </sheetView>
  </sheetViews>
  <sheetFormatPr defaultColWidth="5.77734375" defaultRowHeight="10.25" customHeight="1"/>
  <cols>
    <col min="1" max="1" width="4.44140625" style="3" customWidth="1"/>
    <col min="2" max="2" width="29.77734375" style="5" customWidth="1"/>
    <col min="3" max="3" width="7" style="5" customWidth="1"/>
    <col min="4" max="4" width="15.77734375" style="5" customWidth="1"/>
    <col min="5" max="5" width="15.21875" style="5" customWidth="1"/>
    <col min="6" max="6" width="11" style="5" customWidth="1"/>
    <col min="7" max="7" width="12" style="5" customWidth="1"/>
    <col min="8" max="8" width="9.21875" style="5" customWidth="1"/>
    <col min="9" max="9" width="10.77734375" style="3" customWidth="1"/>
    <col min="10" max="10" width="10.21875" style="6" customWidth="1"/>
    <col min="11" max="11" width="10.21875" style="3" customWidth="1"/>
    <col min="12" max="12" width="10.21875" style="6" customWidth="1"/>
    <col min="13" max="13" width="10.21875" style="3" customWidth="1"/>
    <col min="14" max="14" width="10.21875" style="6" customWidth="1"/>
    <col min="15" max="15" width="10.21875" style="3" customWidth="1"/>
    <col min="16" max="16" width="10.21875" style="6" customWidth="1"/>
    <col min="17" max="17" width="10.21875" style="3" customWidth="1"/>
    <col min="18" max="18" width="10.21875" style="7" customWidth="1"/>
    <col min="19" max="19" width="10.21875" style="2" customWidth="1"/>
    <col min="20" max="20" width="9.44140625" style="2" customWidth="1"/>
    <col min="21" max="21" width="8" style="2" bestFit="1" customWidth="1"/>
    <col min="22" max="22" width="6.44140625" style="2" bestFit="1"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6" t="s">
        <v>434</v>
      </c>
    </row>
    <row r="2" spans="1:21" ht="10.5">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1-5 of 0</v>
      </c>
      <c r="S2"/>
      <c r="T2" s="39" t="s">
        <v>431</v>
      </c>
    </row>
    <row r="3" spans="1:21" ht="4.75" customHeight="1">
      <c r="A3" s="40"/>
      <c r="B3" s="41"/>
      <c r="C3" s="41"/>
      <c r="D3" s="41"/>
      <c r="E3" s="41"/>
      <c r="F3" s="41"/>
      <c r="G3" s="42"/>
      <c r="H3" s="42"/>
      <c r="I3" s="42"/>
      <c r="J3" s="42"/>
      <c r="K3" s="42"/>
      <c r="L3" s="42"/>
      <c r="M3" s="42"/>
      <c r="N3" s="43"/>
      <c r="O3" s="43"/>
      <c r="P3" s="43"/>
      <c r="Q3" s="43"/>
      <c r="R3" s="44"/>
      <c r="S3" s="13"/>
    </row>
    <row r="4" spans="1:21" ht="23.25" customHeight="1">
      <c r="A4" s="40">
        <f>ROW(A1)</f>
        <v>1</v>
      </c>
      <c r="B4" s="230" t="s">
        <v>362</v>
      </c>
      <c r="C4" s="230"/>
      <c r="D4" s="178"/>
      <c r="E4" s="178"/>
      <c r="F4" s="178"/>
      <c r="G4" s="178"/>
      <c r="H4" s="184" t="s">
        <v>405</v>
      </c>
      <c r="I4" s="184"/>
      <c r="J4" s="234" t="s">
        <v>535</v>
      </c>
      <c r="K4" s="178"/>
      <c r="L4" s="178"/>
      <c r="M4" s="178"/>
      <c r="N4" s="178"/>
      <c r="O4" s="178"/>
      <c r="P4" s="232" t="s">
        <v>406</v>
      </c>
      <c r="Q4" s="232"/>
      <c r="R4" s="178" t="s">
        <v>534</v>
      </c>
      <c r="S4" s="178"/>
    </row>
    <row r="5" spans="1:21" ht="11.25" customHeight="1">
      <c r="A5" s="40">
        <f t="shared" ref="A5:A47" si="0">ROW(A2)</f>
        <v>2</v>
      </c>
      <c r="B5" s="46" t="s">
        <v>363</v>
      </c>
      <c r="C5" s="47"/>
      <c r="D5" s="178"/>
      <c r="E5" s="178"/>
      <c r="F5" s="178"/>
      <c r="G5" s="178"/>
      <c r="H5" s="220" t="s">
        <v>407</v>
      </c>
      <c r="I5" s="220"/>
      <c r="J5" s="178" t="s">
        <v>536</v>
      </c>
      <c r="K5" s="178"/>
      <c r="L5" s="178"/>
      <c r="M5" s="178"/>
      <c r="N5" s="178"/>
      <c r="O5" s="178"/>
      <c r="P5" s="233" t="s">
        <v>408</v>
      </c>
      <c r="Q5" s="233"/>
      <c r="R5" s="178" t="s">
        <v>543</v>
      </c>
      <c r="S5" s="178"/>
    </row>
    <row r="6" spans="1:21" ht="10.5">
      <c r="A6" s="40">
        <f t="shared" si="0"/>
        <v>3</v>
      </c>
      <c r="B6" s="46" t="s">
        <v>364</v>
      </c>
      <c r="D6" s="178"/>
      <c r="E6" s="178"/>
      <c r="F6" s="178"/>
      <c r="G6" s="178"/>
      <c r="H6" s="220"/>
      <c r="I6" s="220"/>
      <c r="J6" s="178"/>
      <c r="K6" s="178"/>
      <c r="L6" s="178"/>
      <c r="M6" s="178"/>
      <c r="N6" s="178"/>
      <c r="O6" s="178"/>
      <c r="P6" s="2"/>
      <c r="Q6" s="45"/>
      <c r="R6" s="179"/>
      <c r="S6" s="179"/>
    </row>
    <row r="7" spans="1:21" ht="14.25" customHeight="1">
      <c r="A7" s="40">
        <f t="shared" si="0"/>
        <v>4</v>
      </c>
      <c r="B7" s="48"/>
      <c r="C7" s="48"/>
      <c r="D7" s="48"/>
      <c r="E7" s="48"/>
      <c r="F7" s="48"/>
      <c r="G7" s="49"/>
      <c r="H7" s="49"/>
      <c r="I7" s="49"/>
      <c r="J7" s="49"/>
      <c r="K7" s="49"/>
      <c r="L7" s="49"/>
      <c r="M7" s="49"/>
      <c r="N7" s="50"/>
      <c r="O7" s="50"/>
      <c r="P7" s="50"/>
      <c r="Q7" s="50"/>
      <c r="R7" s="51"/>
      <c r="S7" s="23"/>
    </row>
    <row r="8" spans="1:21" s="1" customFormat="1" ht="26.25" customHeight="1">
      <c r="A8" s="40">
        <f t="shared" si="0"/>
        <v>5</v>
      </c>
      <c r="B8" s="52"/>
      <c r="C8" s="52"/>
      <c r="D8" s="52"/>
      <c r="E8" s="52"/>
      <c r="F8" s="52"/>
      <c r="G8" s="52"/>
      <c r="H8" s="52"/>
      <c r="I8" s="53"/>
      <c r="J8" s="217" t="s">
        <v>376</v>
      </c>
      <c r="K8" s="218"/>
      <c r="L8" s="217" t="s">
        <v>377</v>
      </c>
      <c r="M8" s="218"/>
      <c r="N8" s="217" t="s">
        <v>378</v>
      </c>
      <c r="O8" s="218"/>
      <c r="P8" s="217" t="s">
        <v>379</v>
      </c>
      <c r="Q8" s="218"/>
      <c r="R8" s="217" t="s">
        <v>380</v>
      </c>
      <c r="S8" s="218"/>
    </row>
    <row r="9" spans="1:21" s="1" customFormat="1" ht="25.5" customHeight="1">
      <c r="A9" s="40">
        <f t="shared" si="0"/>
        <v>6</v>
      </c>
      <c r="B9" s="54" t="s">
        <v>365</v>
      </c>
      <c r="C9" s="52"/>
      <c r="D9" s="52"/>
      <c r="E9" s="52"/>
      <c r="F9" s="52"/>
      <c r="G9" s="52"/>
      <c r="H9" s="52"/>
      <c r="I9" s="52"/>
      <c r="J9" s="55"/>
      <c r="K9" s="56"/>
      <c r="L9" s="55"/>
      <c r="M9" s="56"/>
      <c r="N9" s="55"/>
      <c r="O9" s="56"/>
      <c r="P9" s="55"/>
      <c r="Q9" s="56"/>
      <c r="R9" s="55"/>
      <c r="S9" s="56"/>
    </row>
    <row r="10" spans="1:21" s="4" customFormat="1" ht="13">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24">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25">
        <v>5</v>
      </c>
      <c r="I18" s="70" t="s">
        <v>375</v>
      </c>
      <c r="J18" s="187"/>
      <c r="K18" s="188"/>
      <c r="L18" s="187"/>
      <c r="M18" s="188"/>
      <c r="N18" s="187"/>
      <c r="O18" s="188"/>
      <c r="P18" s="187"/>
      <c r="Q18" s="188"/>
      <c r="R18" s="187"/>
      <c r="S18" s="188"/>
    </row>
    <row r="19" spans="1:19" ht="10.5">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3">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27">
        <v>10000</v>
      </c>
      <c r="I22" s="3" t="s">
        <v>307</v>
      </c>
      <c r="J22" s="214"/>
      <c r="K22" s="215"/>
      <c r="L22" s="214"/>
      <c r="M22" s="215"/>
      <c r="N22" s="214"/>
      <c r="O22" s="215"/>
      <c r="P22" s="214"/>
      <c r="Q22" s="215"/>
      <c r="R22" s="214"/>
      <c r="S22" s="215"/>
    </row>
    <row r="23" spans="1:19" ht="24" customHeight="1">
      <c r="A23" s="40">
        <f t="shared" si="0"/>
        <v>20</v>
      </c>
      <c r="B23" s="79" t="s">
        <v>383</v>
      </c>
      <c r="C23" s="28">
        <v>2</v>
      </c>
      <c r="D23" s="212" t="str">
        <f>" reference project"&amp;IF(C23=1,"","s")&amp;" in the technical field"</f>
        <v xml:space="preserve"> reference projects in the technical field</v>
      </c>
      <c r="E23" s="212"/>
      <c r="F23" s="208" t="s">
        <v>539</v>
      </c>
      <c r="G23" s="208"/>
      <c r="H23" s="208"/>
      <c r="I23" s="209"/>
      <c r="J23" s="204"/>
      <c r="K23" s="205"/>
      <c r="L23" s="204"/>
      <c r="M23" s="205"/>
      <c r="N23" s="204"/>
      <c r="O23" s="205"/>
      <c r="P23" s="204"/>
      <c r="Q23" s="205"/>
      <c r="R23" s="204"/>
      <c r="S23" s="205"/>
    </row>
    <row r="24" spans="1:19" ht="24" customHeight="1">
      <c r="A24" s="40">
        <f t="shared" si="0"/>
        <v>21</v>
      </c>
      <c r="B24" s="80" t="s">
        <v>385</v>
      </c>
      <c r="C24" s="29">
        <v>1</v>
      </c>
      <c r="D24" s="80" t="str">
        <f>" reference project"&amp;IF(C24=1,"","s")</f>
        <v xml:space="preserve"> reference project</v>
      </c>
      <c r="E24" s="213" t="s">
        <v>537</v>
      </c>
      <c r="F24" s="213"/>
      <c r="G24" s="213"/>
      <c r="H24" s="201" t="s">
        <v>387</v>
      </c>
      <c r="I24" s="202"/>
      <c r="J24" s="206"/>
      <c r="K24" s="207"/>
      <c r="L24" s="206"/>
      <c r="M24" s="207"/>
      <c r="N24" s="206"/>
      <c r="O24" s="207"/>
      <c r="P24" s="206"/>
      <c r="Q24" s="207"/>
      <c r="R24" s="206"/>
      <c r="S24" s="207"/>
    </row>
    <row r="25" spans="1:19" ht="10.5">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8"/>
      <c r="K26" s="239"/>
      <c r="L26" s="238"/>
      <c r="M26" s="239"/>
      <c r="N26" s="238"/>
      <c r="O26" s="239"/>
      <c r="P26" s="238"/>
      <c r="Q26" s="239"/>
      <c r="R26" s="238"/>
      <c r="S26" s="239"/>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5"/>
      <c r="K28" s="236"/>
      <c r="L28" s="235"/>
      <c r="M28" s="236"/>
      <c r="N28" s="235"/>
      <c r="O28" s="236"/>
      <c r="P28" s="235"/>
      <c r="Q28" s="236"/>
      <c r="R28" s="235"/>
      <c r="S28" s="237"/>
    </row>
    <row r="29" spans="1:19" s="1" customFormat="1" ht="25.5" customHeight="1">
      <c r="A29" s="40">
        <f t="shared" si="0"/>
        <v>26</v>
      </c>
      <c r="B29" s="54" t="s">
        <v>389</v>
      </c>
      <c r="J29" s="55"/>
      <c r="K29" s="56"/>
      <c r="L29" s="55"/>
      <c r="M29" s="56"/>
      <c r="N29" s="55"/>
      <c r="O29" s="56"/>
      <c r="P29" s="55"/>
      <c r="Q29" s="56"/>
      <c r="R29" s="55"/>
      <c r="S29" s="56"/>
    </row>
    <row r="30" spans="1:19" s="4" customFormat="1" ht="13">
      <c r="A30" s="40">
        <f t="shared" si="0"/>
        <v>27</v>
      </c>
      <c r="B30" s="83" t="s">
        <v>424</v>
      </c>
      <c r="C30" s="84"/>
      <c r="D30" s="84"/>
      <c r="E30" s="84"/>
      <c r="F30" s="84"/>
      <c r="G30" s="84"/>
      <c r="H30" s="84"/>
      <c r="I30" s="85"/>
      <c r="J30" s="60"/>
      <c r="K30" s="86"/>
      <c r="L30" s="60"/>
      <c r="M30" s="86"/>
      <c r="N30" s="60"/>
      <c r="O30" s="86"/>
      <c r="P30" s="60"/>
      <c r="Q30" s="86"/>
      <c r="R30" s="60"/>
      <c r="S30" s="87"/>
    </row>
    <row r="31" spans="1:19" ht="10">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0">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0">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0.5">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0">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0">
      <c r="A36" s="40">
        <f t="shared" si="0"/>
        <v>33</v>
      </c>
      <c r="B36" s="191" t="s">
        <v>540</v>
      </c>
      <c r="C36" s="191"/>
      <c r="D36" s="191"/>
      <c r="E36" s="191"/>
      <c r="F36" s="191"/>
      <c r="G36" s="191"/>
      <c r="H36" s="192"/>
      <c r="I36" s="15">
        <v>30</v>
      </c>
      <c r="J36" s="12"/>
      <c r="K36" s="111">
        <f>J36*$I36</f>
        <v>0</v>
      </c>
      <c r="L36" s="12"/>
      <c r="M36" s="111">
        <f>L36*$I36</f>
        <v>0</v>
      </c>
      <c r="N36" s="12"/>
      <c r="O36" s="111">
        <f>N36*$I36</f>
        <v>0</v>
      </c>
      <c r="P36" s="12"/>
      <c r="Q36" s="111">
        <f>P36*$I36</f>
        <v>0</v>
      </c>
      <c r="R36" s="12"/>
      <c r="S36" s="111">
        <f>R36*$I36</f>
        <v>0</v>
      </c>
    </row>
    <row r="37" spans="1:19" ht="10">
      <c r="A37" s="40">
        <f t="shared" si="0"/>
        <v>34</v>
      </c>
      <c r="B37" s="191" t="s">
        <v>541</v>
      </c>
      <c r="C37" s="191"/>
      <c r="D37" s="191"/>
      <c r="E37" s="191"/>
      <c r="F37" s="191"/>
      <c r="G37" s="191"/>
      <c r="H37" s="192"/>
      <c r="I37" s="15">
        <v>20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0">
      <c r="A38" s="40">
        <f t="shared" si="0"/>
        <v>35</v>
      </c>
      <c r="B38" s="191" t="s">
        <v>542</v>
      </c>
      <c r="C38" s="191"/>
      <c r="D38" s="191"/>
      <c r="E38" s="191"/>
      <c r="F38" s="191"/>
      <c r="G38" s="191"/>
      <c r="H38" s="192"/>
      <c r="I38" s="15">
        <v>20</v>
      </c>
      <c r="J38" s="12"/>
      <c r="K38" s="111">
        <f t="shared" si="6"/>
        <v>0</v>
      </c>
      <c r="L38" s="12"/>
      <c r="M38" s="111">
        <f t="shared" si="7"/>
        <v>0</v>
      </c>
      <c r="N38" s="12"/>
      <c r="O38" s="111">
        <f t="shared" si="8"/>
        <v>0</v>
      </c>
      <c r="P38" s="12"/>
      <c r="Q38" s="111">
        <f t="shared" si="9"/>
        <v>0</v>
      </c>
      <c r="R38" s="12"/>
      <c r="S38" s="111">
        <f t="shared" si="10"/>
        <v>0</v>
      </c>
    </row>
    <row r="39" spans="1:19" ht="10">
      <c r="A39" s="40">
        <f t="shared" si="0"/>
        <v>36</v>
      </c>
      <c r="B39" s="191" t="s">
        <v>257</v>
      </c>
      <c r="C39" s="191"/>
      <c r="D39" s="191"/>
      <c r="E39" s="191"/>
      <c r="F39" s="191"/>
      <c r="G39" s="191"/>
      <c r="H39" s="192"/>
      <c r="I39" s="15"/>
      <c r="J39" s="12"/>
      <c r="K39" s="111">
        <f t="shared" si="6"/>
        <v>0</v>
      </c>
      <c r="L39" s="12"/>
      <c r="M39" s="111">
        <f t="shared" si="7"/>
        <v>0</v>
      </c>
      <c r="N39" s="12"/>
      <c r="O39" s="111">
        <f t="shared" si="8"/>
        <v>0</v>
      </c>
      <c r="P39" s="12"/>
      <c r="Q39" s="111">
        <f t="shared" si="9"/>
        <v>0</v>
      </c>
      <c r="R39" s="12"/>
      <c r="S39" s="111">
        <f t="shared" si="10"/>
        <v>0</v>
      </c>
    </row>
    <row r="40" spans="1:19" ht="10">
      <c r="A40" s="40">
        <f t="shared" si="0"/>
        <v>37</v>
      </c>
      <c r="B40" s="193" t="s">
        <v>258</v>
      </c>
      <c r="C40" s="193"/>
      <c r="D40" s="193"/>
      <c r="E40" s="193"/>
      <c r="F40" s="193"/>
      <c r="G40" s="193"/>
      <c r="H40" s="194"/>
      <c r="I40" s="16"/>
      <c r="J40" s="17"/>
      <c r="K40" s="112">
        <f t="shared" si="6"/>
        <v>0</v>
      </c>
      <c r="L40" s="17"/>
      <c r="M40" s="112">
        <f t="shared" si="7"/>
        <v>0</v>
      </c>
      <c r="N40" s="17"/>
      <c r="O40" s="112">
        <f t="shared" si="8"/>
        <v>0</v>
      </c>
      <c r="P40" s="17"/>
      <c r="Q40" s="112">
        <f t="shared" si="9"/>
        <v>0</v>
      </c>
      <c r="R40" s="17"/>
      <c r="S40" s="112">
        <f t="shared" si="10"/>
        <v>0</v>
      </c>
    </row>
    <row r="41" spans="1:19" s="4" customFormat="1" ht="10.5">
      <c r="A41" s="40">
        <f t="shared" si="0"/>
        <v>38</v>
      </c>
      <c r="B41" s="113" t="s">
        <v>395</v>
      </c>
      <c r="C41" s="81"/>
      <c r="D41" s="81"/>
      <c r="E41" s="81"/>
      <c r="F41" s="81"/>
      <c r="G41" s="81"/>
      <c r="H41" s="81"/>
      <c r="I41" s="114">
        <f>SUM(I34:I40)</f>
        <v>70</v>
      </c>
      <c r="J41" s="115"/>
      <c r="K41" s="116">
        <f>SUM(K34:K40)</f>
        <v>0</v>
      </c>
      <c r="L41" s="115"/>
      <c r="M41" s="116">
        <f>SUM(M34:M40)</f>
        <v>0</v>
      </c>
      <c r="N41" s="115"/>
      <c r="O41" s="116">
        <f>SUM(O34:O40)</f>
        <v>0</v>
      </c>
      <c r="P41" s="115"/>
      <c r="Q41" s="116">
        <f>SUM(Q34:Q40)</f>
        <v>0</v>
      </c>
      <c r="R41" s="115"/>
      <c r="S41" s="116">
        <f>SUM(S34:S40)</f>
        <v>0</v>
      </c>
    </row>
    <row r="42" spans="1:19" s="4" customFormat="1" ht="10.5">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0.5">
      <c r="A43" s="40">
        <f t="shared" si="0"/>
        <v>40</v>
      </c>
      <c r="B43" s="122" t="s">
        <v>397</v>
      </c>
      <c r="C43" s="122"/>
      <c r="D43" s="189" t="s">
        <v>538</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0.5">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0.5">
      <c r="A45" s="40">
        <f t="shared" si="0"/>
        <v>42</v>
      </c>
      <c r="B45" s="124" t="s">
        <v>399</v>
      </c>
      <c r="C45" s="2"/>
      <c r="D45" s="2"/>
      <c r="E45" s="2"/>
      <c r="F45" s="2"/>
      <c r="G45" s="2"/>
      <c r="H45" s="2"/>
      <c r="I45" s="20">
        <v>0</v>
      </c>
      <c r="J45" s="8"/>
      <c r="K45" s="125">
        <f>J45*$I45</f>
        <v>0</v>
      </c>
      <c r="L45" s="8"/>
      <c r="M45" s="125">
        <f>L45*$I45</f>
        <v>0</v>
      </c>
      <c r="N45" s="8"/>
      <c r="O45" s="125">
        <f>N45*$I45</f>
        <v>0</v>
      </c>
      <c r="P45" s="8"/>
      <c r="Q45" s="125">
        <f>P45*$I45</f>
        <v>0</v>
      </c>
      <c r="R45" s="8"/>
      <c r="S45" s="125">
        <f>R45*$I45</f>
        <v>0</v>
      </c>
    </row>
    <row r="46" spans="1:19" s="4" customFormat="1" ht="13">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25" customHeight="1">
      <c r="D52"/>
      <c r="E52"/>
      <c r="F52" s="177" t="s">
        <v>427</v>
      </c>
      <c r="G52" s="177"/>
      <c r="H52" s="177"/>
      <c r="I52" s="177"/>
      <c r="J52" s="32"/>
      <c r="K52" s="124"/>
      <c r="L52" s="32"/>
      <c r="M52" s="124"/>
      <c r="N52" s="32"/>
      <c r="O52" s="124"/>
      <c r="P52" s="177" t="s">
        <v>427</v>
      </c>
      <c r="Q52" s="177"/>
      <c r="R52" s="177"/>
      <c r="S52" s="177"/>
    </row>
  </sheetData>
  <sheetProtection sheet="1" objects="1" scenarios="1" formatRows="0"/>
  <dataConsolidate/>
  <mergeCells count="138">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 ref="L13:M13"/>
    <mergeCell ref="N13:O13"/>
    <mergeCell ref="P13:Q13"/>
    <mergeCell ref="R13:S13"/>
    <mergeCell ref="N22:O22"/>
    <mergeCell ref="L20:M20"/>
    <mergeCell ref="B13:G13"/>
    <mergeCell ref="P19:Q19"/>
    <mergeCell ref="R19:S19"/>
    <mergeCell ref="P18:Q18"/>
    <mergeCell ref="R18:S18"/>
    <mergeCell ref="P21:Q21"/>
    <mergeCell ref="R21:S21"/>
    <mergeCell ref="P20:Q20"/>
    <mergeCell ref="R20:S20"/>
    <mergeCell ref="R16:S16"/>
    <mergeCell ref="B14:G14"/>
    <mergeCell ref="J14:K14"/>
    <mergeCell ref="L14:M14"/>
    <mergeCell ref="N14:O14"/>
    <mergeCell ref="P14:Q14"/>
    <mergeCell ref="R14:S14"/>
    <mergeCell ref="B11:G11"/>
    <mergeCell ref="B12:G12"/>
    <mergeCell ref="B15:G15"/>
    <mergeCell ref="B16:G16"/>
    <mergeCell ref="N17:O17"/>
    <mergeCell ref="L10:M10"/>
    <mergeCell ref="N10:O10"/>
    <mergeCell ref="B25:I25"/>
    <mergeCell ref="J23:K24"/>
    <mergeCell ref="L23:M24"/>
    <mergeCell ref="N23:O24"/>
    <mergeCell ref="N19:O19"/>
    <mergeCell ref="L17:M17"/>
    <mergeCell ref="L18:M18"/>
    <mergeCell ref="J21:K21"/>
    <mergeCell ref="L21:M21"/>
    <mergeCell ref="N21:O21"/>
    <mergeCell ref="J20:K20"/>
    <mergeCell ref="N20:O20"/>
    <mergeCell ref="N18:O18"/>
    <mergeCell ref="L19:M19"/>
    <mergeCell ref="N12:O12"/>
    <mergeCell ref="J22:K22"/>
    <mergeCell ref="L22:M22"/>
    <mergeCell ref="A1:P1"/>
    <mergeCell ref="L8:M8"/>
    <mergeCell ref="N8:O8"/>
    <mergeCell ref="P8:Q8"/>
    <mergeCell ref="Q1:S1"/>
    <mergeCell ref="R8:S8"/>
    <mergeCell ref="J8:K8"/>
    <mergeCell ref="B36:H36"/>
    <mergeCell ref="B37:H37"/>
    <mergeCell ref="J10:K10"/>
    <mergeCell ref="J11:K11"/>
    <mergeCell ref="J12:K12"/>
    <mergeCell ref="J15:K15"/>
    <mergeCell ref="J16:K16"/>
    <mergeCell ref="J17:K17"/>
    <mergeCell ref="J18:K18"/>
    <mergeCell ref="J19:K19"/>
    <mergeCell ref="L11:M11"/>
    <mergeCell ref="N11:O11"/>
    <mergeCell ref="P11:Q11"/>
    <mergeCell ref="R11:S11"/>
    <mergeCell ref="L12:M12"/>
    <mergeCell ref="D5:G5"/>
    <mergeCell ref="H5:I6"/>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 ref="P16:Q16"/>
  </mergeCells>
  <phoneticPr fontId="2" type="noConversion"/>
  <conditionalFormatting sqref="I46">
    <cfRule type="cellIs" dxfId="319" priority="16" operator="notEqual">
      <formula>100</formula>
    </cfRule>
  </conditionalFormatting>
  <conditionalFormatting sqref="K47">
    <cfRule type="cellIs" dxfId="318" priority="13" operator="equal">
      <formula>3</formula>
    </cfRule>
    <cfRule type="cellIs" dxfId="317" priority="14" operator="equal">
      <formula>2</formula>
    </cfRule>
    <cfRule type="cellIs" dxfId="316" priority="15" operator="equal">
      <formula>1</formula>
    </cfRule>
  </conditionalFormatting>
  <conditionalFormatting sqref="M47">
    <cfRule type="cellIs" dxfId="315" priority="10" operator="equal">
      <formula>3</formula>
    </cfRule>
    <cfRule type="cellIs" dxfId="314" priority="11" operator="equal">
      <formula>2</formula>
    </cfRule>
    <cfRule type="cellIs" dxfId="313" priority="12" operator="equal">
      <formula>1</formula>
    </cfRule>
  </conditionalFormatting>
  <conditionalFormatting sqref="O47">
    <cfRule type="cellIs" dxfId="312" priority="7" operator="equal">
      <formula>3</formula>
    </cfRule>
    <cfRule type="cellIs" dxfId="311" priority="8" operator="equal">
      <formula>2</formula>
    </cfRule>
    <cfRule type="cellIs" dxfId="310" priority="9" operator="equal">
      <formula>1</formula>
    </cfRule>
  </conditionalFormatting>
  <conditionalFormatting sqref="Q47">
    <cfRule type="cellIs" dxfId="309" priority="4" operator="equal">
      <formula>3</formula>
    </cfRule>
    <cfRule type="cellIs" dxfId="308" priority="5" operator="equal">
      <formula>2</formula>
    </cfRule>
    <cfRule type="cellIs" dxfId="307" priority="6" operator="equal">
      <formula>1</formula>
    </cfRule>
  </conditionalFormatting>
  <conditionalFormatting sqref="S47">
    <cfRule type="cellIs" dxfId="306" priority="1" operator="equal">
      <formula>3</formula>
    </cfRule>
    <cfRule type="cellIs" dxfId="305" priority="2" operator="equal">
      <formula>2</formula>
    </cfRule>
    <cfRule type="cellIs" dxfId="304" priority="3" operator="equal">
      <formula>1</formula>
    </cfRule>
  </conditionalFormatting>
  <dataValidations count="8">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P35:P40 N35:N40 L35:L40 J35:J40 R35:R40" xr:uid="{00000000-0002-0000-0000-000001000000}">
      <formula1>0</formula1>
      <formula2>10</formula2>
    </dataValidation>
    <dataValidation type="list" allowBlank="1" showInputMessage="1" sqref="D43 E24"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P11:P15 J11:J15 J23 L23 L11:L15 N23 N11:N15 P23 R11:R15 R23 J17:J18 L17:L18 N17:N18 P17:P18 R17:R18" xr:uid="{CFA2DC2F-7FA8-41DC-95AF-89B7105A6F33}">
      <formula1>Auswahl_ja_nein</formula1>
    </dataValidation>
    <dataValidation type="list" allowBlank="1" showInputMessage="1" sqref="J19 L19 N19 P19 R19" xr:uid="{A0C8D9A9-5870-4742-9D7B-4E9E11BA2B4D}">
      <formula1>geeignet_ungeeignet</formula1>
    </dataValidation>
    <dataValidation type="list" allowBlank="1" showInputMessage="1" showErrorMessage="1" sqref="P22 P25 J22 J25 J27 L27 L22 L25 N27 N22 N25 P27 R22 R25 R27" xr:uid="{D758BCAA-E6AF-4A5A-99BF-668CAD3FA72D}">
      <formula1>geeignet_ungeeignet</formula1>
    </dataValidation>
    <dataValidation allowBlank="1" showInputMessage="1" sqref="F51 P51" xr:uid="{CB015593-07BF-4499-9737-30EA5340BE94}"/>
  </dataValidations>
  <pageMargins left="0.39370078740157483" right="0.39370078740157483" top="0.39370078740157483" bottom="0.31496062992125984" header="0" footer="0.19685039370078741"/>
  <pageSetup paperSize="9" scale="75" orientation="landscape" cellComments="asDisplayed" horizontalDpi="300" verticalDpi="300" r:id="rId1"/>
  <headerFooter>
    <oddFooter>&amp;L&amp;7Form 31-1-9-en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 L16 N16 P16 R16</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66260-2F06-4407-BFF9-9C4C5EDE60AB}">
  <sheetPr>
    <pageSetUpPr fitToPage="1"/>
  </sheetPr>
  <dimension ref="A1:U55"/>
  <sheetViews>
    <sheetView showGridLines="0" zoomScaleNormal="100" zoomScaleSheetLayoutView="75" workbookViewId="0">
      <selection activeCell="D4" sqref="D4:G4"/>
    </sheetView>
  </sheetViews>
  <sheetFormatPr defaultColWidth="5.77734375" defaultRowHeight="10.25" customHeight="1"/>
  <cols>
    <col min="1" max="1" width="4.44140625" style="3" customWidth="1"/>
    <col min="2" max="2" width="29.77734375" style="5" customWidth="1"/>
    <col min="3" max="3" width="7" style="5" customWidth="1"/>
    <col min="4" max="4" width="15.77734375" style="5" customWidth="1"/>
    <col min="5" max="5" width="15.21875" style="5" customWidth="1"/>
    <col min="6" max="6" width="11" style="5" customWidth="1"/>
    <col min="7" max="7" width="12" style="5" customWidth="1"/>
    <col min="8" max="8" width="9.21875" style="5" customWidth="1"/>
    <col min="9" max="9" width="10.77734375" style="3" customWidth="1"/>
    <col min="10" max="10" width="10.21875" style="6" customWidth="1"/>
    <col min="11" max="11" width="10.21875" style="3" customWidth="1"/>
    <col min="12" max="12" width="10.21875" style="6" customWidth="1"/>
    <col min="13" max="13" width="10.21875" style="3" customWidth="1"/>
    <col min="14" max="14" width="10.21875" style="6" customWidth="1"/>
    <col min="15" max="15" width="10.21875" style="3" customWidth="1"/>
    <col min="16" max="16" width="10.21875" style="6" customWidth="1"/>
    <col min="17" max="17" width="10.21875" style="3" customWidth="1"/>
    <col min="18" max="18" width="10.21875" style="7" customWidth="1"/>
    <col min="19" max="19" width="10.2187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522</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91-95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40" t="str">
        <f>IF('CandidateTenderer 1-5'!$D$4 = "", "", 'CandidateTenderer 1-5'!$D$4)</f>
        <v/>
      </c>
      <c r="E4" s="240"/>
      <c r="F4" s="240"/>
      <c r="G4" s="240"/>
      <c r="H4" s="184" t="s">
        <v>405</v>
      </c>
      <c r="I4" s="184"/>
      <c r="J4" s="240" t="str">
        <f>IF('CandidateTenderer 1-5'!$J$4 = "", "", 'CandidateTenderer 1-5'!$J$4)</f>
        <v>Sustainability UrbanTransport- Air Quality, Climate Action &amp; Accessibility (SUM-ACA)</v>
      </c>
      <c r="K4" s="240"/>
      <c r="L4" s="240"/>
      <c r="M4" s="240"/>
      <c r="N4" s="240"/>
      <c r="O4" s="240"/>
      <c r="P4" s="232" t="s">
        <v>406</v>
      </c>
      <c r="Q4" s="232"/>
      <c r="R4" s="240" t="str">
        <f>IF('CandidateTenderer 1-5'!$R$4 = "", "", 'CandidateTenderer 1-5'!$R$4)</f>
        <v>PN 20.2277.0-001.00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Integrated Mobility Plan for Shillong &amp; Rourkela</v>
      </c>
      <c r="K5" s="240"/>
      <c r="L5" s="240"/>
      <c r="M5" s="240"/>
      <c r="N5" s="240"/>
      <c r="O5" s="240"/>
      <c r="P5" s="233" t="s">
        <v>408</v>
      </c>
      <c r="Q5" s="233"/>
      <c r="R5" s="240" t="str">
        <f>IF('CandidateTenderer 1-5'!$R$5 = "", "", 'CandidateTenderer 1-5'!$R$5)</f>
        <v>83502596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179"/>
      <c r="S6" s="179"/>
    </row>
    <row r="7" spans="1:21" ht="14.2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523</v>
      </c>
      <c r="K8" s="218"/>
      <c r="L8" s="217" t="s">
        <v>524</v>
      </c>
      <c r="M8" s="218"/>
      <c r="N8" s="217" t="s">
        <v>525</v>
      </c>
      <c r="O8" s="218"/>
      <c r="P8" s="217" t="s">
        <v>526</v>
      </c>
      <c r="Q8" s="218"/>
      <c r="R8" s="217" t="s">
        <v>527</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10000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1</v>
      </c>
      <c r="D24" s="80" t="str">
        <f>" reference project"&amp;IF(C24=1,"","s")</f>
        <v xml:space="preserve"> reference project</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8"/>
      <c r="K26" s="239"/>
      <c r="L26" s="238"/>
      <c r="M26" s="239"/>
      <c r="N26" s="238"/>
      <c r="O26" s="239"/>
      <c r="P26" s="238"/>
      <c r="Q26" s="239"/>
      <c r="R26" s="238"/>
      <c r="S26" s="239"/>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5"/>
      <c r="K28" s="236"/>
      <c r="L28" s="235"/>
      <c r="M28" s="236"/>
      <c r="N28" s="235"/>
      <c r="O28" s="236"/>
      <c r="P28" s="235"/>
      <c r="Q28" s="236"/>
      <c r="R28" s="235"/>
      <c r="S28" s="237"/>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5" customHeight="1"/>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5" customHeight="1">
      <c r="D52"/>
      <c r="E52"/>
      <c r="F52" s="177" t="s">
        <v>427</v>
      </c>
      <c r="G52" s="177"/>
      <c r="H52" s="177"/>
      <c r="I52" s="177"/>
      <c r="J52" s="32"/>
      <c r="K52" s="124"/>
      <c r="L52" s="32"/>
      <c r="M52" s="124"/>
      <c r="N52" s="32"/>
      <c r="O52" s="124"/>
      <c r="P52" s="177" t="s">
        <v>427</v>
      </c>
      <c r="Q52" s="177"/>
      <c r="R52" s="177"/>
      <c r="S52" s="177"/>
    </row>
    <row r="53" spans="1:19" ht="10.5" customHeight="1"/>
    <row r="54" spans="1:19" ht="10.5" customHeight="1"/>
    <row r="55" spans="1:19" ht="10.5" customHeight="1"/>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31" priority="16" operator="notEqual">
      <formula>100</formula>
    </cfRule>
  </conditionalFormatting>
  <conditionalFormatting sqref="K47">
    <cfRule type="cellIs" dxfId="30" priority="13" operator="equal">
      <formula>3</formula>
    </cfRule>
    <cfRule type="cellIs" dxfId="29" priority="14" operator="equal">
      <formula>2</formula>
    </cfRule>
    <cfRule type="cellIs" dxfId="28" priority="15" operator="equal">
      <formula>1</formula>
    </cfRule>
  </conditionalFormatting>
  <conditionalFormatting sqref="M47">
    <cfRule type="cellIs" dxfId="27" priority="10" operator="equal">
      <formula>3</formula>
    </cfRule>
    <cfRule type="cellIs" dxfId="26" priority="11" operator="equal">
      <formula>2</formula>
    </cfRule>
    <cfRule type="cellIs" dxfId="25" priority="12" operator="equal">
      <formula>1</formula>
    </cfRule>
  </conditionalFormatting>
  <conditionalFormatting sqref="O47">
    <cfRule type="cellIs" dxfId="24" priority="7" operator="equal">
      <formula>3</formula>
    </cfRule>
    <cfRule type="cellIs" dxfId="23" priority="8" operator="equal">
      <formula>2</formula>
    </cfRule>
    <cfRule type="cellIs" dxfId="22" priority="9" operator="equal">
      <formula>1</formula>
    </cfRule>
  </conditionalFormatting>
  <conditionalFormatting sqref="Q47">
    <cfRule type="cellIs" dxfId="21" priority="4" operator="equal">
      <formula>3</formula>
    </cfRule>
    <cfRule type="cellIs" dxfId="20" priority="5" operator="equal">
      <formula>2</formula>
    </cfRule>
    <cfRule type="cellIs" dxfId="19" priority="6" operator="equal">
      <formula>1</formula>
    </cfRule>
  </conditionalFormatting>
  <conditionalFormatting sqref="S47">
    <cfRule type="cellIs" dxfId="18" priority="1" operator="equal">
      <formula>3</formula>
    </cfRule>
    <cfRule type="cellIs" dxfId="17" priority="2" operator="equal">
      <formula>2</formula>
    </cfRule>
    <cfRule type="cellIs" dxfId="16" priority="3" operator="equal">
      <formula>1</formula>
    </cfRule>
  </conditionalFormatting>
  <dataValidations count="8">
    <dataValidation type="whole" errorStyle="warning" allowBlank="1" showInputMessage="1" showErrorMessage="1" sqref="I35:I40 I43 I45" xr:uid="{8922543A-4547-4C73-BFC4-B651721728AF}">
      <formula1>0</formula1>
      <formula2>100</formula2>
    </dataValidation>
    <dataValidation type="decimal" allowBlank="1" showInputMessage="1" showErrorMessage="1" error="Max. 10 Punkte" sqref="P35:P40 N35:N40 L35:L40 J35:J40 R35:R40" xr:uid="{E6B9F7F9-2D21-463F-99B7-5B213379BA8F}">
      <formula1>0</formula1>
      <formula2>10</formula2>
    </dataValidation>
    <dataValidation type="list" allowBlank="1" showInputMessage="1" sqref="D43 E24" xr:uid="{58791D5F-FC5A-4E73-835A-7467351CD5A4}">
      <formula1>Länder_und_Regionen</formula1>
    </dataValidation>
    <dataValidation type="list" allowBlank="1" showInputMessage="1" showErrorMessage="1" sqref="C23:C24" xr:uid="{E7490F2A-7C45-418D-92C8-A6D9F8501C67}">
      <formula1>Mindestzahl</formula1>
    </dataValidation>
    <dataValidation type="list" allowBlank="1" showInputMessage="1" sqref="P11:P15 J11:J15 J23 L23 L11:L15 N23 N11:N15 P23 R11:R15 R23 J17:J18 L17:L18 N17:N18 P17:P18 R17:R18" xr:uid="{07CEF3CA-3102-4BAB-81DF-AD03FC6D1FE4}">
      <formula1>Auswahl_ja_nein</formula1>
    </dataValidation>
    <dataValidation type="list" allowBlank="1" showInputMessage="1" sqref="J19 L19 N19 P19 R19" xr:uid="{6FEB1671-7F1E-4329-8529-DDDDEBA505B3}">
      <formula1>geeignet_ungeeignet</formula1>
    </dataValidation>
    <dataValidation type="list" allowBlank="1" showInputMessage="1" showErrorMessage="1" sqref="P22 P25 J22 J25 J27 L27 L22 L25 N27 N22 N25 P27 R22 R25 R27" xr:uid="{D8A98935-EFC6-4CB0-8115-5F9653C289BD}">
      <formula1>geeignet_ungeeignet</formula1>
    </dataValidation>
    <dataValidation allowBlank="1" showInputMessage="1" sqref="F51 P51" xr:uid="{EABFCFF3-C8AC-4DDB-9E4A-D37044B7BE8B}"/>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FD80A6A3-3A61-4A3A-8FCB-589050349E71}">
          <x14:formula1>
            <xm:f>Auswahllisten!$E$2:$E$4</xm:f>
          </x14:formula1>
          <xm:sqref>J16 L16 N16 P16 R16</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3B1C4-7B5B-4A1B-AABC-978F108C3804}">
  <sheetPr>
    <pageSetUpPr fitToPage="1"/>
  </sheetPr>
  <dimension ref="A1:U55"/>
  <sheetViews>
    <sheetView showGridLines="0" zoomScaleNormal="100" zoomScaleSheetLayoutView="75" workbookViewId="0">
      <selection activeCell="D4" sqref="D4:G4"/>
    </sheetView>
  </sheetViews>
  <sheetFormatPr defaultColWidth="5.77734375" defaultRowHeight="10.25" customHeight="1"/>
  <cols>
    <col min="1" max="1" width="4.44140625" style="3" customWidth="1"/>
    <col min="2" max="2" width="29.77734375" style="5" customWidth="1"/>
    <col min="3" max="3" width="7" style="5" customWidth="1"/>
    <col min="4" max="4" width="15.77734375" style="5" customWidth="1"/>
    <col min="5" max="5" width="15.21875" style="5" customWidth="1"/>
    <col min="6" max="6" width="11" style="5" customWidth="1"/>
    <col min="7" max="7" width="12" style="5" customWidth="1"/>
    <col min="8" max="8" width="9.21875" style="5" customWidth="1"/>
    <col min="9" max="9" width="10.77734375" style="3" customWidth="1"/>
    <col min="10" max="10" width="10.21875" style="6" customWidth="1"/>
    <col min="11" max="11" width="10.21875" style="3" customWidth="1"/>
    <col min="12" max="12" width="10.21875" style="6" customWidth="1"/>
    <col min="13" max="13" width="10.21875" style="3" customWidth="1"/>
    <col min="14" max="14" width="10.21875" style="6" customWidth="1"/>
    <col min="15" max="15" width="10.21875" style="3" customWidth="1"/>
    <col min="16" max="16" width="10.21875" style="6" customWidth="1"/>
    <col min="17" max="17" width="10.21875" style="3" customWidth="1"/>
    <col min="18" max="18" width="10.21875" style="7" customWidth="1"/>
    <col min="19" max="19" width="10.2187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528</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96-100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40" t="str">
        <f>IF('CandidateTenderer 1-5'!$D$4 = "", "", 'CandidateTenderer 1-5'!$D$4)</f>
        <v/>
      </c>
      <c r="E4" s="240"/>
      <c r="F4" s="240"/>
      <c r="G4" s="240"/>
      <c r="H4" s="184" t="s">
        <v>405</v>
      </c>
      <c r="I4" s="184"/>
      <c r="J4" s="240" t="str">
        <f>IF('CandidateTenderer 1-5'!$J$4 = "", "", 'CandidateTenderer 1-5'!$J$4)</f>
        <v>Sustainability UrbanTransport- Air Quality, Climate Action &amp; Accessibility (SUM-ACA)</v>
      </c>
      <c r="K4" s="240"/>
      <c r="L4" s="240"/>
      <c r="M4" s="240"/>
      <c r="N4" s="240"/>
      <c r="O4" s="240"/>
      <c r="P4" s="232" t="s">
        <v>406</v>
      </c>
      <c r="Q4" s="232"/>
      <c r="R4" s="240" t="str">
        <f>IF('CandidateTenderer 1-5'!$R$4 = "", "", 'CandidateTenderer 1-5'!$R$4)</f>
        <v>PN 20.2277.0-001.00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Integrated Mobility Plan for Shillong &amp; Rourkela</v>
      </c>
      <c r="K5" s="240"/>
      <c r="L5" s="240"/>
      <c r="M5" s="240"/>
      <c r="N5" s="240"/>
      <c r="O5" s="240"/>
      <c r="P5" s="233" t="s">
        <v>408</v>
      </c>
      <c r="Q5" s="233"/>
      <c r="R5" s="240" t="str">
        <f>IF('CandidateTenderer 1-5'!$R$5 = "", "", 'CandidateTenderer 1-5'!$R$5)</f>
        <v>83502596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179"/>
      <c r="S6" s="179"/>
    </row>
    <row r="7" spans="1:21" ht="14.2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529</v>
      </c>
      <c r="K8" s="218"/>
      <c r="L8" s="217" t="s">
        <v>530</v>
      </c>
      <c r="M8" s="218"/>
      <c r="N8" s="217" t="s">
        <v>531</v>
      </c>
      <c r="O8" s="218"/>
      <c r="P8" s="217" t="s">
        <v>532</v>
      </c>
      <c r="Q8" s="218"/>
      <c r="R8" s="217" t="s">
        <v>533</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10000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1</v>
      </c>
      <c r="D24" s="80" t="str">
        <f>" reference project"&amp;IF(C24=1,"","s")</f>
        <v xml:space="preserve"> reference project</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8"/>
      <c r="K26" s="239"/>
      <c r="L26" s="238"/>
      <c r="M26" s="239"/>
      <c r="N26" s="238"/>
      <c r="O26" s="239"/>
      <c r="P26" s="238"/>
      <c r="Q26" s="239"/>
      <c r="R26" s="238"/>
      <c r="S26" s="239"/>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5"/>
      <c r="K28" s="236"/>
      <c r="L28" s="235"/>
      <c r="M28" s="236"/>
      <c r="N28" s="235"/>
      <c r="O28" s="236"/>
      <c r="P28" s="235"/>
      <c r="Q28" s="236"/>
      <c r="R28" s="235"/>
      <c r="S28" s="237"/>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5" customHeight="1"/>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5" customHeight="1">
      <c r="D52"/>
      <c r="E52"/>
      <c r="F52" s="177" t="s">
        <v>427</v>
      </c>
      <c r="G52" s="177"/>
      <c r="H52" s="177"/>
      <c r="I52" s="177"/>
      <c r="J52" s="32"/>
      <c r="K52" s="124"/>
      <c r="L52" s="32"/>
      <c r="M52" s="124"/>
      <c r="N52" s="32"/>
      <c r="O52" s="124"/>
      <c r="P52" s="177" t="s">
        <v>427</v>
      </c>
      <c r="Q52" s="177"/>
      <c r="R52" s="177"/>
      <c r="S52" s="177"/>
    </row>
    <row r="53" spans="1:19" ht="10.5" customHeight="1"/>
    <row r="54" spans="1:19" ht="10.5" customHeight="1"/>
    <row r="55" spans="1:19" ht="10.5" customHeight="1"/>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5" priority="16" operator="notEqual">
      <formula>100</formula>
    </cfRule>
  </conditionalFormatting>
  <conditionalFormatting sqref="K47">
    <cfRule type="cellIs" dxfId="14" priority="13" operator="equal">
      <formula>3</formula>
    </cfRule>
    <cfRule type="cellIs" dxfId="13" priority="14" operator="equal">
      <formula>2</formula>
    </cfRule>
    <cfRule type="cellIs" dxfId="12" priority="15" operator="equal">
      <formula>1</formula>
    </cfRule>
  </conditionalFormatting>
  <conditionalFormatting sqref="M47">
    <cfRule type="cellIs" dxfId="11" priority="10" operator="equal">
      <formula>3</formula>
    </cfRule>
    <cfRule type="cellIs" dxfId="10" priority="11" operator="equal">
      <formula>2</formula>
    </cfRule>
    <cfRule type="cellIs" dxfId="9" priority="12" operator="equal">
      <formula>1</formula>
    </cfRule>
  </conditionalFormatting>
  <conditionalFormatting sqref="O47">
    <cfRule type="cellIs" dxfId="8" priority="7" operator="equal">
      <formula>3</formula>
    </cfRule>
    <cfRule type="cellIs" dxfId="7" priority="8" operator="equal">
      <formula>2</formula>
    </cfRule>
    <cfRule type="cellIs" dxfId="6" priority="9" operator="equal">
      <formula>1</formula>
    </cfRule>
  </conditionalFormatting>
  <conditionalFormatting sqref="Q47">
    <cfRule type="cellIs" dxfId="5" priority="4" operator="equal">
      <formula>3</formula>
    </cfRule>
    <cfRule type="cellIs" dxfId="4" priority="5" operator="equal">
      <formula>2</formula>
    </cfRule>
    <cfRule type="cellIs" dxfId="3" priority="6" operator="equal">
      <formula>1</formula>
    </cfRule>
  </conditionalFormatting>
  <conditionalFormatting sqref="S47">
    <cfRule type="cellIs" dxfId="2" priority="1" operator="equal">
      <formula>3</formula>
    </cfRule>
    <cfRule type="cellIs" dxfId="1" priority="2" operator="equal">
      <formula>2</formula>
    </cfRule>
    <cfRule type="cellIs" dxfId="0" priority="3" operator="equal">
      <formula>1</formula>
    </cfRule>
  </conditionalFormatting>
  <dataValidations count="8">
    <dataValidation type="whole" errorStyle="warning" allowBlank="1" showInputMessage="1" showErrorMessage="1" sqref="I35:I40 I43 I45" xr:uid="{3B6421B9-9939-41BE-8008-25713AD32B78}">
      <formula1>0</formula1>
      <formula2>100</formula2>
    </dataValidation>
    <dataValidation type="decimal" allowBlank="1" showInputMessage="1" showErrorMessage="1" error="Max. 10 Punkte" sqref="P35:P40 N35:N40 L35:L40 J35:J40 R35:R40" xr:uid="{0204C4D9-BFEB-4535-8C64-0350EE3CEF70}">
      <formula1>0</formula1>
      <formula2>10</formula2>
    </dataValidation>
    <dataValidation type="list" allowBlank="1" showInputMessage="1" sqref="D43 E24" xr:uid="{14EDFB67-87DF-4FA0-B056-348D10ED78A7}">
      <formula1>Länder_und_Regionen</formula1>
    </dataValidation>
    <dataValidation type="list" allowBlank="1" showInputMessage="1" showErrorMessage="1" sqref="C23:C24" xr:uid="{094001C6-3858-4C4A-84E6-FF99584DF1B3}">
      <formula1>Mindestzahl</formula1>
    </dataValidation>
    <dataValidation type="list" allowBlank="1" showInputMessage="1" sqref="P11:P15 J11:J15 J23 L23 L11:L15 N23 N11:N15 P23 R11:R15 R23 J17:J18 L17:L18 N17:N18 P17:P18 R17:R18" xr:uid="{EBFC8F98-84FC-40EF-BAAC-DF89DCD2B0B6}">
      <formula1>Auswahl_ja_nein</formula1>
    </dataValidation>
    <dataValidation type="list" allowBlank="1" showInputMessage="1" sqref="J19 L19 N19 P19 R19" xr:uid="{7BA154F7-C448-48A1-AEDE-E0B37E751160}">
      <formula1>geeignet_ungeeignet</formula1>
    </dataValidation>
    <dataValidation type="list" allowBlank="1" showInputMessage="1" showErrorMessage="1" sqref="P22 P25 J22 J25 J27 L27 L22 L25 N27 N22 N25 P27 R22 R25 R27" xr:uid="{02E8328B-0850-4AFE-B8C1-55369E886261}">
      <formula1>geeignet_ungeeignet</formula1>
    </dataValidation>
    <dataValidation allowBlank="1" showInputMessage="1" sqref="F51 P51" xr:uid="{5928C2A4-5D29-4DA1-830F-A9BB31F5772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B5062B0-9D7A-42EC-BF88-66B49D181CC4}">
          <x14:formula1>
            <xm:f>Auswahllisten!$E$2:$E$4</xm:f>
          </x14:formula1>
          <xm:sqref>J16 L16 N16 P16 R16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zoomScaleNormal="100" workbookViewId="0">
      <selection activeCell="K67" sqref="K67"/>
    </sheetView>
  </sheetViews>
  <sheetFormatPr defaultColWidth="11.44140625" defaultRowHeight="10"/>
  <cols>
    <col min="1" max="1" width="21.21875" customWidth="1"/>
    <col min="2" max="2" width="34.77734375" bestFit="1" customWidth="1"/>
    <col min="3" max="3" width="2.77734375" customWidth="1"/>
    <col min="4" max="4" width="19.77734375" bestFit="1" customWidth="1"/>
    <col min="5" max="5" width="53" bestFit="1" customWidth="1"/>
    <col min="6" max="6" width="2.77734375" customWidth="1"/>
    <col min="7" max="7" width="18.21875" bestFit="1" customWidth="1"/>
    <col min="8" max="8" width="34.77734375" bestFit="1" customWidth="1"/>
    <col min="9" max="9" width="2.77734375" customWidth="1"/>
    <col min="10" max="10" width="25.21875" customWidth="1"/>
    <col min="11" max="11" width="49.109375" bestFit="1" customWidth="1"/>
    <col min="12" max="12" width="2.77734375" customWidth="1"/>
    <col min="13" max="13" width="30" bestFit="1" customWidth="1"/>
    <col min="14" max="14" width="35.21875" bestFit="1" customWidth="1"/>
  </cols>
  <sheetData>
    <row r="1" spans="1:16" ht="20">
      <c r="A1" s="145" t="s">
        <v>306</v>
      </c>
      <c r="B1" s="146"/>
      <c r="C1" s="146"/>
      <c r="D1" s="146"/>
      <c r="E1" s="146"/>
      <c r="F1" s="146"/>
      <c r="G1" s="145"/>
      <c r="H1" s="146"/>
      <c r="I1" s="146"/>
      <c r="J1" s="145"/>
      <c r="K1" s="146"/>
      <c r="L1" s="146"/>
      <c r="M1" s="145"/>
      <c r="N1" s="146"/>
      <c r="O1" s="146"/>
      <c r="P1" s="146"/>
    </row>
    <row r="2" spans="1:16" ht="13">
      <c r="A2" s="147" t="s">
        <v>288</v>
      </c>
      <c r="B2" s="148"/>
      <c r="C2" s="148"/>
      <c r="D2" s="148"/>
      <c r="E2" s="148"/>
      <c r="F2" s="148"/>
      <c r="G2" s="147"/>
      <c r="H2" s="148"/>
      <c r="I2" s="148"/>
      <c r="J2" s="147"/>
      <c r="K2" s="148"/>
      <c r="L2" s="148"/>
      <c r="M2" s="147"/>
      <c r="N2" s="148"/>
      <c r="O2" s="148"/>
      <c r="P2" s="148"/>
    </row>
    <row r="3" spans="1:16" ht="13">
      <c r="A3" s="147"/>
      <c r="B3" s="148"/>
      <c r="C3" s="148"/>
      <c r="D3" s="148"/>
      <c r="E3" s="148"/>
      <c r="F3" s="148"/>
      <c r="G3" s="147"/>
      <c r="H3" s="148"/>
      <c r="I3" s="148"/>
      <c r="J3" s="147"/>
      <c r="K3" s="148"/>
      <c r="L3" s="148"/>
      <c r="M3" s="147"/>
      <c r="N3" s="148"/>
      <c r="O3" s="148"/>
      <c r="P3" s="148"/>
    </row>
    <row r="4" spans="1:16" ht="13">
      <c r="A4" s="149" t="s">
        <v>266</v>
      </c>
      <c r="B4" s="150"/>
      <c r="C4" s="150"/>
      <c r="D4" s="149" t="s">
        <v>278</v>
      </c>
      <c r="E4" s="150"/>
      <c r="F4" s="150"/>
      <c r="G4" s="149" t="s">
        <v>260</v>
      </c>
      <c r="H4" s="150"/>
      <c r="I4" s="150"/>
      <c r="J4" s="149" t="s">
        <v>272</v>
      </c>
      <c r="K4" s="150"/>
      <c r="L4" s="150"/>
      <c r="M4" s="149" t="s">
        <v>283</v>
      </c>
      <c r="N4" s="150"/>
      <c r="O4" s="150"/>
      <c r="P4" s="150"/>
    </row>
    <row r="5" spans="1:16" ht="13">
      <c r="A5" s="148"/>
      <c r="B5" s="148"/>
      <c r="C5" s="148"/>
      <c r="D5" s="147"/>
      <c r="E5" s="148"/>
      <c r="F5" s="148"/>
      <c r="G5" s="151"/>
      <c r="H5" s="148"/>
      <c r="I5" s="148"/>
      <c r="J5" s="147"/>
      <c r="K5" s="148"/>
      <c r="L5" s="148"/>
      <c r="M5" s="147"/>
      <c r="N5" s="148"/>
      <c r="O5" s="148"/>
      <c r="P5" s="148"/>
    </row>
    <row r="6" spans="1:16" ht="13">
      <c r="A6" s="147" t="s">
        <v>289</v>
      </c>
      <c r="B6" s="148"/>
      <c r="C6" s="148"/>
      <c r="D6" s="147" t="s">
        <v>279</v>
      </c>
      <c r="E6" s="148"/>
      <c r="F6" s="148"/>
      <c r="G6" s="147" t="s">
        <v>261</v>
      </c>
      <c r="H6" s="148"/>
      <c r="I6" s="148"/>
      <c r="J6" s="147" t="s">
        <v>273</v>
      </c>
      <c r="K6" s="148" t="s">
        <v>121</v>
      </c>
      <c r="L6" s="148"/>
      <c r="M6" s="147" t="s">
        <v>290</v>
      </c>
      <c r="N6" s="148" t="s">
        <v>22</v>
      </c>
      <c r="O6" s="148"/>
      <c r="P6" s="148"/>
    </row>
    <row r="7" spans="1:16" ht="13">
      <c r="A7" s="148"/>
      <c r="B7" s="148" t="s">
        <v>18</v>
      </c>
      <c r="C7" s="148"/>
      <c r="D7" s="147"/>
      <c r="E7" s="148" t="s">
        <v>29</v>
      </c>
      <c r="F7" s="148"/>
      <c r="G7" s="147"/>
      <c r="H7" s="148" t="s">
        <v>44</v>
      </c>
      <c r="I7" s="148"/>
      <c r="J7" s="147"/>
      <c r="K7" s="148" t="s">
        <v>125</v>
      </c>
      <c r="L7" s="148"/>
      <c r="M7" s="147"/>
      <c r="N7" s="148" t="s">
        <v>160</v>
      </c>
      <c r="O7" s="148"/>
      <c r="P7" s="148"/>
    </row>
    <row r="8" spans="1:16" ht="13">
      <c r="A8" s="148"/>
      <c r="B8" s="148" t="s">
        <v>21</v>
      </c>
      <c r="C8" s="148"/>
      <c r="D8" s="147"/>
      <c r="E8" s="148" t="s">
        <v>42</v>
      </c>
      <c r="F8" s="148"/>
      <c r="G8" s="147"/>
      <c r="H8" s="148" t="s">
        <v>58</v>
      </c>
      <c r="I8" s="148"/>
      <c r="J8" s="147"/>
      <c r="K8" s="148" t="s">
        <v>221</v>
      </c>
      <c r="L8" s="148"/>
      <c r="M8" s="147"/>
      <c r="N8" s="148" t="s">
        <v>165</v>
      </c>
      <c r="O8" s="148"/>
      <c r="P8" s="148"/>
    </row>
    <row r="9" spans="1:16" ht="13">
      <c r="A9" s="148"/>
      <c r="B9" s="148" t="s">
        <v>25</v>
      </c>
      <c r="C9" s="148"/>
      <c r="D9" s="147"/>
      <c r="E9" s="148" t="s">
        <v>67</v>
      </c>
      <c r="F9" s="148"/>
      <c r="G9" s="147"/>
      <c r="H9" s="148" t="s">
        <v>71</v>
      </c>
      <c r="I9" s="148"/>
      <c r="J9" s="147"/>
      <c r="K9" s="148" t="s">
        <v>231</v>
      </c>
      <c r="L9" s="148"/>
      <c r="M9" s="147" t="s">
        <v>291</v>
      </c>
      <c r="N9" s="148" t="s">
        <v>83</v>
      </c>
      <c r="O9" s="148"/>
      <c r="P9" s="148"/>
    </row>
    <row r="10" spans="1:16" ht="13">
      <c r="A10" s="148"/>
      <c r="B10" s="148" t="s">
        <v>28</v>
      </c>
      <c r="C10" s="148"/>
      <c r="D10" s="147"/>
      <c r="E10" s="148" t="s">
        <v>107</v>
      </c>
      <c r="F10" s="148"/>
      <c r="G10" s="147"/>
      <c r="H10" s="148" t="s">
        <v>78</v>
      </c>
      <c r="I10" s="148"/>
      <c r="J10" s="147"/>
      <c r="K10" s="148" t="s">
        <v>242</v>
      </c>
      <c r="L10" s="148"/>
      <c r="M10" s="147"/>
      <c r="N10" s="148" t="s">
        <v>159</v>
      </c>
      <c r="O10" s="148"/>
      <c r="P10" s="148"/>
    </row>
    <row r="11" spans="1:16" ht="13">
      <c r="A11" s="148"/>
      <c r="B11" s="148" t="s">
        <v>36</v>
      </c>
      <c r="C11" s="148"/>
      <c r="D11" s="147"/>
      <c r="E11" s="148" t="s">
        <v>177</v>
      </c>
      <c r="F11" s="148"/>
      <c r="G11" s="147"/>
      <c r="H11" s="148" t="s">
        <v>80</v>
      </c>
      <c r="I11" s="148"/>
      <c r="J11" s="147" t="s">
        <v>274</v>
      </c>
      <c r="K11" s="148" t="s">
        <v>54</v>
      </c>
      <c r="L11" s="148"/>
      <c r="M11" s="147"/>
      <c r="N11" s="148" t="s">
        <v>172</v>
      </c>
      <c r="O11" s="148"/>
      <c r="P11" s="148"/>
    </row>
    <row r="12" spans="1:16" ht="13">
      <c r="A12" s="148"/>
      <c r="B12" s="148" t="s">
        <v>40</v>
      </c>
      <c r="C12" s="148"/>
      <c r="D12" s="147"/>
      <c r="E12" s="148" t="s">
        <v>182</v>
      </c>
      <c r="F12" s="148"/>
      <c r="G12" s="147"/>
      <c r="H12" s="148" t="s">
        <v>122</v>
      </c>
      <c r="I12" s="148"/>
      <c r="J12" s="147"/>
      <c r="K12" s="148" t="s">
        <v>55</v>
      </c>
      <c r="L12" s="148"/>
      <c r="M12" s="147"/>
      <c r="N12" s="148" t="s">
        <v>207</v>
      </c>
      <c r="O12" s="148"/>
      <c r="P12" s="148"/>
    </row>
    <row r="13" spans="1:16" ht="13">
      <c r="A13" s="148"/>
      <c r="B13" s="148" t="s">
        <v>49</v>
      </c>
      <c r="C13" s="148"/>
      <c r="D13" s="147"/>
      <c r="E13" s="148" t="s">
        <v>184</v>
      </c>
      <c r="F13" s="148"/>
      <c r="G13" s="147"/>
      <c r="H13" s="148" t="s">
        <v>135</v>
      </c>
      <c r="I13" s="148"/>
      <c r="J13" s="147"/>
      <c r="K13" s="148" t="s">
        <v>56</v>
      </c>
      <c r="L13" s="148"/>
      <c r="M13" s="147"/>
      <c r="N13" s="148" t="s">
        <v>243</v>
      </c>
      <c r="O13" s="148"/>
      <c r="P13" s="148"/>
    </row>
    <row r="14" spans="1:16" ht="13">
      <c r="A14" s="148"/>
      <c r="B14" s="148" t="s">
        <v>64</v>
      </c>
      <c r="C14" s="148"/>
      <c r="D14" s="147"/>
      <c r="E14" s="148" t="s">
        <v>185</v>
      </c>
      <c r="F14" s="148"/>
      <c r="G14" s="147"/>
      <c r="H14" s="148" t="s">
        <v>136</v>
      </c>
      <c r="I14" s="148"/>
      <c r="J14" s="147"/>
      <c r="K14" s="148" t="s">
        <v>68</v>
      </c>
      <c r="L14" s="148"/>
      <c r="M14" s="147" t="s">
        <v>292</v>
      </c>
      <c r="N14" s="148" t="s">
        <v>98</v>
      </c>
      <c r="O14" s="148"/>
      <c r="P14" s="148"/>
    </row>
    <row r="15" spans="1:16" ht="13">
      <c r="A15" s="148"/>
      <c r="B15" s="148" t="s">
        <v>65</v>
      </c>
      <c r="C15" s="148"/>
      <c r="D15" s="147"/>
      <c r="E15" s="148" t="s">
        <v>205</v>
      </c>
      <c r="F15" s="148"/>
      <c r="G15" s="147"/>
      <c r="H15" s="148" t="s">
        <v>144</v>
      </c>
      <c r="I15" s="148"/>
      <c r="J15" s="147"/>
      <c r="K15" s="148" t="s">
        <v>118</v>
      </c>
      <c r="L15" s="148"/>
      <c r="M15" s="147"/>
      <c r="N15" s="148" t="s">
        <v>123</v>
      </c>
      <c r="O15" s="148"/>
      <c r="P15" s="148"/>
    </row>
    <row r="16" spans="1:16" ht="13">
      <c r="A16" s="148"/>
      <c r="B16" s="148" t="s">
        <v>72</v>
      </c>
      <c r="C16" s="148"/>
      <c r="D16" s="147"/>
      <c r="E16" s="148" t="s">
        <v>235</v>
      </c>
      <c r="F16" s="148"/>
      <c r="G16" s="147"/>
      <c r="H16" s="148" t="s">
        <v>145</v>
      </c>
      <c r="I16" s="148"/>
      <c r="J16" s="147"/>
      <c r="K16" s="148" t="s">
        <v>149</v>
      </c>
      <c r="L16" s="148"/>
      <c r="M16" s="147"/>
      <c r="N16" s="148" t="s">
        <v>141</v>
      </c>
      <c r="O16" s="148"/>
      <c r="P16" s="148"/>
    </row>
    <row r="17" spans="1:16" ht="13">
      <c r="A17" s="148"/>
      <c r="B17" s="148" t="s">
        <v>73</v>
      </c>
      <c r="C17" s="148"/>
      <c r="D17" s="147"/>
      <c r="E17" s="148"/>
      <c r="F17" s="148"/>
      <c r="G17" s="147"/>
      <c r="H17" s="148" t="s">
        <v>153</v>
      </c>
      <c r="I17" s="148"/>
      <c r="J17" s="147"/>
      <c r="K17" s="148" t="s">
        <v>181</v>
      </c>
      <c r="L17" s="148"/>
      <c r="M17" s="147"/>
      <c r="N17" s="148" t="s">
        <v>147</v>
      </c>
      <c r="O17" s="148"/>
      <c r="P17" s="148"/>
    </row>
    <row r="18" spans="1:16" ht="13">
      <c r="A18" s="148"/>
      <c r="B18" s="148" t="s">
        <v>96</v>
      </c>
      <c r="C18" s="148"/>
      <c r="D18" s="147"/>
      <c r="E18" s="148"/>
      <c r="F18" s="148"/>
      <c r="G18" s="147"/>
      <c r="H18" s="148" t="s">
        <v>183</v>
      </c>
      <c r="I18" s="148"/>
      <c r="J18" s="147" t="s">
        <v>275</v>
      </c>
      <c r="K18" s="148" t="s">
        <v>10</v>
      </c>
      <c r="L18" s="148"/>
      <c r="M18" s="147"/>
      <c r="N18" s="148" t="s">
        <v>156</v>
      </c>
      <c r="O18" s="148"/>
      <c r="P18" s="148"/>
    </row>
    <row r="19" spans="1:16" ht="13">
      <c r="A19" s="148"/>
      <c r="B19" s="148" t="s">
        <v>97</v>
      </c>
      <c r="C19" s="148"/>
      <c r="D19" s="147" t="s">
        <v>280</v>
      </c>
      <c r="E19" s="148" t="s">
        <v>11</v>
      </c>
      <c r="F19" s="148"/>
      <c r="G19" s="147"/>
      <c r="H19" s="148" t="s">
        <v>186</v>
      </c>
      <c r="I19" s="148"/>
      <c r="J19" s="147"/>
      <c r="K19" s="148" t="s">
        <v>27</v>
      </c>
      <c r="L19" s="148"/>
      <c r="M19" s="147"/>
      <c r="N19" s="148" t="s">
        <v>166</v>
      </c>
      <c r="O19" s="148"/>
      <c r="P19" s="148"/>
    </row>
    <row r="20" spans="1:16" ht="13">
      <c r="A20" s="148"/>
      <c r="B20" s="148" t="s">
        <v>104</v>
      </c>
      <c r="C20" s="148"/>
      <c r="D20" s="147"/>
      <c r="E20" s="148" t="s">
        <v>52</v>
      </c>
      <c r="F20" s="148"/>
      <c r="G20" s="147"/>
      <c r="H20" s="148" t="s">
        <v>201</v>
      </c>
      <c r="I20" s="148"/>
      <c r="J20" s="147"/>
      <c r="K20" s="148" t="s">
        <v>34</v>
      </c>
      <c r="L20" s="148"/>
      <c r="M20" s="147"/>
      <c r="N20" s="148" t="s">
        <v>170</v>
      </c>
      <c r="O20" s="148"/>
      <c r="P20" s="148"/>
    </row>
    <row r="21" spans="1:16" ht="13">
      <c r="A21" s="148"/>
      <c r="B21" s="148" t="s">
        <v>117</v>
      </c>
      <c r="C21" s="148"/>
      <c r="D21" s="147"/>
      <c r="E21" s="148" t="s">
        <v>70</v>
      </c>
      <c r="F21" s="148"/>
      <c r="G21" s="147"/>
      <c r="H21" s="148" t="s">
        <v>208</v>
      </c>
      <c r="I21" s="148"/>
      <c r="J21" s="147"/>
      <c r="K21" s="148" t="s">
        <v>109</v>
      </c>
      <c r="L21" s="148"/>
      <c r="M21" s="147" t="s">
        <v>293</v>
      </c>
      <c r="N21" s="148" t="s">
        <v>14</v>
      </c>
      <c r="O21" s="148"/>
      <c r="P21" s="148"/>
    </row>
    <row r="22" spans="1:16" ht="13">
      <c r="A22" s="148"/>
      <c r="B22" s="148" t="s">
        <v>142</v>
      </c>
      <c r="C22" s="148"/>
      <c r="D22" s="147"/>
      <c r="E22" s="148" t="s">
        <v>79</v>
      </c>
      <c r="F22" s="148"/>
      <c r="G22" s="147"/>
      <c r="H22" s="148" t="s">
        <v>210</v>
      </c>
      <c r="I22" s="148"/>
      <c r="J22" s="147"/>
      <c r="K22" s="148" t="s">
        <v>111</v>
      </c>
      <c r="L22" s="148"/>
      <c r="M22" s="147"/>
      <c r="N22" s="148" t="s">
        <v>60</v>
      </c>
      <c r="O22" s="148"/>
      <c r="P22" s="148"/>
    </row>
    <row r="23" spans="1:16" ht="13">
      <c r="A23" s="148"/>
      <c r="B23" s="148" t="s">
        <v>151</v>
      </c>
      <c r="C23" s="148"/>
      <c r="D23" s="147"/>
      <c r="E23" s="148" t="s">
        <v>81</v>
      </c>
      <c r="F23" s="148"/>
      <c r="G23" s="147"/>
      <c r="H23" s="148" t="s">
        <v>234</v>
      </c>
      <c r="I23" s="148"/>
      <c r="J23" s="147"/>
      <c r="K23" s="148" t="s">
        <v>138</v>
      </c>
      <c r="L23" s="148"/>
      <c r="M23" s="147"/>
      <c r="N23" s="148" t="s">
        <v>87</v>
      </c>
      <c r="O23" s="148"/>
      <c r="P23" s="148"/>
    </row>
    <row r="24" spans="1:16" ht="13">
      <c r="A24" s="148"/>
      <c r="B24" s="148" t="s">
        <v>179</v>
      </c>
      <c r="C24" s="148"/>
      <c r="D24" s="147"/>
      <c r="E24" s="148" t="s">
        <v>84</v>
      </c>
      <c r="F24" s="148"/>
      <c r="G24" s="147"/>
      <c r="H24" s="148" t="s">
        <v>238</v>
      </c>
      <c r="I24" s="148"/>
      <c r="J24" s="147"/>
      <c r="K24" s="148" t="s">
        <v>157</v>
      </c>
      <c r="L24" s="148"/>
      <c r="M24" s="147"/>
      <c r="N24" s="148" t="s">
        <v>164</v>
      </c>
      <c r="O24" s="148"/>
      <c r="P24" s="148"/>
    </row>
    <row r="25" spans="1:16" ht="13">
      <c r="A25" s="148"/>
      <c r="B25" s="148" t="s">
        <v>294</v>
      </c>
      <c r="C25" s="148"/>
      <c r="D25" s="147"/>
      <c r="E25" s="148" t="s">
        <v>100</v>
      </c>
      <c r="F25" s="148"/>
      <c r="G25" s="147"/>
      <c r="H25" s="148" t="s">
        <v>249</v>
      </c>
      <c r="I25" s="148"/>
      <c r="J25" s="147"/>
      <c r="K25" s="148" t="s">
        <v>169</v>
      </c>
      <c r="L25" s="148"/>
      <c r="M25" s="147"/>
      <c r="N25" s="148" t="s">
        <v>176</v>
      </c>
      <c r="O25" s="148"/>
      <c r="P25" s="148"/>
    </row>
    <row r="26" spans="1:16" ht="13">
      <c r="A26" s="148"/>
      <c r="B26" s="148" t="s">
        <v>189</v>
      </c>
      <c r="C26" s="148"/>
      <c r="D26" s="147"/>
      <c r="E26" s="148" t="s">
        <v>108</v>
      </c>
      <c r="F26" s="148"/>
      <c r="G26" s="147"/>
      <c r="H26" s="148" t="s">
        <v>250</v>
      </c>
      <c r="I26" s="148"/>
      <c r="J26" s="147"/>
      <c r="K26" s="148" t="s">
        <v>212</v>
      </c>
      <c r="L26" s="148"/>
      <c r="M26" s="147"/>
      <c r="N26" s="148" t="s">
        <v>194</v>
      </c>
      <c r="O26" s="148"/>
      <c r="P26" s="148"/>
    </row>
    <row r="27" spans="1:16" ht="13">
      <c r="A27" s="148"/>
      <c r="B27" s="148" t="s">
        <v>190</v>
      </c>
      <c r="C27" s="148"/>
      <c r="D27" s="147"/>
      <c r="E27" s="148" t="s">
        <v>113</v>
      </c>
      <c r="F27" s="148"/>
      <c r="G27" s="147" t="s">
        <v>262</v>
      </c>
      <c r="H27" s="148" t="s">
        <v>16</v>
      </c>
      <c r="I27" s="148"/>
      <c r="J27" s="147" t="s">
        <v>276</v>
      </c>
      <c r="K27" s="148" t="s">
        <v>41</v>
      </c>
      <c r="L27" s="148"/>
      <c r="M27" s="147"/>
      <c r="N27" s="148" t="s">
        <v>226</v>
      </c>
      <c r="O27" s="148"/>
      <c r="P27" s="148"/>
    </row>
    <row r="28" spans="1:16" ht="13">
      <c r="A28" s="148"/>
      <c r="B28" s="148" t="s">
        <v>191</v>
      </c>
      <c r="C28" s="148"/>
      <c r="D28" s="147"/>
      <c r="E28" s="148" t="s">
        <v>114</v>
      </c>
      <c r="F28" s="148"/>
      <c r="G28" s="147"/>
      <c r="H28" s="148" t="s">
        <v>47</v>
      </c>
      <c r="I28" s="148"/>
      <c r="J28" s="147"/>
      <c r="K28" s="148" t="s">
        <v>46</v>
      </c>
      <c r="L28" s="148"/>
      <c r="M28" s="147"/>
      <c r="N28" s="148" t="s">
        <v>227</v>
      </c>
      <c r="O28" s="148"/>
      <c r="P28" s="148"/>
    </row>
    <row r="29" spans="1:16" ht="13">
      <c r="A29" s="148"/>
      <c r="B29" s="148" t="s">
        <v>193</v>
      </c>
      <c r="C29" s="148"/>
      <c r="D29" s="147"/>
      <c r="E29" s="148" t="s">
        <v>119</v>
      </c>
      <c r="F29" s="148"/>
      <c r="G29" s="147"/>
      <c r="H29" s="148" t="s">
        <v>50</v>
      </c>
      <c r="I29" s="148"/>
      <c r="J29" s="147"/>
      <c r="K29" s="148" t="s">
        <v>110</v>
      </c>
      <c r="L29" s="148"/>
      <c r="M29" s="147"/>
      <c r="N29" s="148" t="s">
        <v>233</v>
      </c>
      <c r="O29" s="148"/>
      <c r="P29" s="148"/>
    </row>
    <row r="30" spans="1:16" ht="13">
      <c r="A30" s="148"/>
      <c r="B30" s="148" t="s">
        <v>204</v>
      </c>
      <c r="C30" s="148"/>
      <c r="D30" s="147"/>
      <c r="E30" s="148" t="s">
        <v>127</v>
      </c>
      <c r="F30" s="148"/>
      <c r="G30" s="147"/>
      <c r="H30" s="148" t="s">
        <v>51</v>
      </c>
      <c r="I30" s="148"/>
      <c r="J30" s="147"/>
      <c r="K30" s="148" t="s">
        <v>126</v>
      </c>
      <c r="L30" s="148"/>
      <c r="M30" s="147"/>
      <c r="N30" s="148" t="s">
        <v>246</v>
      </c>
      <c r="O30" s="148"/>
      <c r="P30" s="148"/>
    </row>
    <row r="31" spans="1:16" ht="13">
      <c r="A31" s="148"/>
      <c r="B31" s="148" t="s">
        <v>228</v>
      </c>
      <c r="C31" s="148"/>
      <c r="D31" s="147"/>
      <c r="E31" s="148" t="s">
        <v>133</v>
      </c>
      <c r="F31" s="148"/>
      <c r="G31" s="147"/>
      <c r="H31" s="148" t="s">
        <v>59</v>
      </c>
      <c r="I31" s="148"/>
      <c r="J31" s="147"/>
      <c r="K31" s="148" t="s">
        <v>137</v>
      </c>
      <c r="L31" s="148"/>
      <c r="M31" s="147"/>
      <c r="N31" s="148"/>
      <c r="O31" s="148"/>
      <c r="P31" s="148"/>
    </row>
    <row r="32" spans="1:16" ht="13">
      <c r="A32" s="148"/>
      <c r="B32" s="148" t="s">
        <v>232</v>
      </c>
      <c r="C32" s="148"/>
      <c r="D32" s="147"/>
      <c r="E32" s="148" t="s">
        <v>167</v>
      </c>
      <c r="F32" s="148"/>
      <c r="G32" s="147"/>
      <c r="H32" s="148" t="s">
        <v>69</v>
      </c>
      <c r="I32" s="148"/>
      <c r="J32" s="147"/>
      <c r="K32" s="148" t="s">
        <v>154</v>
      </c>
      <c r="L32" s="148"/>
      <c r="M32" s="147"/>
      <c r="N32" s="148"/>
      <c r="O32" s="148"/>
      <c r="P32" s="148"/>
    </row>
    <row r="33" spans="1:16" ht="13">
      <c r="A33" s="148"/>
      <c r="B33" s="148" t="s">
        <v>240</v>
      </c>
      <c r="C33" s="148"/>
      <c r="D33" s="147"/>
      <c r="E33" s="148" t="s">
        <v>197</v>
      </c>
      <c r="F33" s="148"/>
      <c r="G33" s="147"/>
      <c r="H33" s="148" t="s">
        <v>77</v>
      </c>
      <c r="I33" s="148"/>
      <c r="J33" s="147"/>
      <c r="K33" s="148" t="s">
        <v>175</v>
      </c>
      <c r="L33" s="148"/>
      <c r="M33" s="147"/>
      <c r="N33" s="148"/>
      <c r="O33" s="148"/>
      <c r="P33" s="148"/>
    </row>
    <row r="34" spans="1:16" ht="13">
      <c r="A34" s="147" t="s">
        <v>269</v>
      </c>
      <c r="B34" s="148" t="s">
        <v>31</v>
      </c>
      <c r="C34" s="148"/>
      <c r="D34" s="147"/>
      <c r="E34" s="148" t="s">
        <v>216</v>
      </c>
      <c r="F34" s="148"/>
      <c r="G34" s="147"/>
      <c r="H34" s="148" t="s">
        <v>88</v>
      </c>
      <c r="I34" s="148"/>
      <c r="J34" s="147"/>
      <c r="K34" s="148" t="s">
        <v>203</v>
      </c>
      <c r="L34" s="148"/>
      <c r="M34" s="147"/>
      <c r="N34" s="148"/>
      <c r="O34" s="148"/>
      <c r="P34" s="148"/>
    </row>
    <row r="35" spans="1:16" ht="13">
      <c r="A35" s="148"/>
      <c r="B35" s="148" t="s">
        <v>61</v>
      </c>
      <c r="C35" s="148"/>
      <c r="D35" s="147"/>
      <c r="E35" s="148" t="s">
        <v>218</v>
      </c>
      <c r="F35" s="148"/>
      <c r="G35" s="147"/>
      <c r="H35" s="148" t="s">
        <v>196</v>
      </c>
      <c r="I35" s="148"/>
      <c r="J35" s="147"/>
      <c r="K35" s="148" t="s">
        <v>222</v>
      </c>
      <c r="L35" s="148"/>
      <c r="M35" s="147"/>
      <c r="N35" s="148"/>
      <c r="O35" s="148"/>
      <c r="P35" s="148"/>
    </row>
    <row r="36" spans="1:16" ht="13">
      <c r="A36" s="148"/>
      <c r="B36" s="148" t="s">
        <v>76</v>
      </c>
      <c r="C36" s="148"/>
      <c r="D36" s="147"/>
      <c r="E36" s="148" t="s">
        <v>237</v>
      </c>
      <c r="F36" s="148"/>
      <c r="G36" s="147" t="s">
        <v>263</v>
      </c>
      <c r="H36" s="148" t="s">
        <v>13</v>
      </c>
      <c r="I36" s="148"/>
      <c r="J36" s="147"/>
      <c r="K36" s="148" t="s">
        <v>224</v>
      </c>
      <c r="L36" s="148"/>
      <c r="M36" s="147"/>
      <c r="N36" s="148"/>
      <c r="O36" s="148"/>
      <c r="P36" s="148"/>
    </row>
    <row r="37" spans="1:16" ht="13">
      <c r="A37" s="148"/>
      <c r="B37" s="148" t="s">
        <v>99</v>
      </c>
      <c r="C37" s="148"/>
      <c r="D37" s="147" t="s">
        <v>281</v>
      </c>
      <c r="E37" s="148" t="s">
        <v>12</v>
      </c>
      <c r="F37" s="148"/>
      <c r="G37" s="147"/>
      <c r="H37" s="148" t="s">
        <v>75</v>
      </c>
      <c r="I37" s="148"/>
      <c r="J37" s="147"/>
      <c r="K37" s="148" t="s">
        <v>245</v>
      </c>
      <c r="L37" s="148"/>
      <c r="M37" s="147"/>
      <c r="N37" s="148"/>
      <c r="O37" s="148"/>
      <c r="P37" s="148"/>
    </row>
    <row r="38" spans="1:16" ht="13">
      <c r="A38" s="148"/>
      <c r="B38" s="148" t="s">
        <v>106</v>
      </c>
      <c r="C38" s="148"/>
      <c r="D38" s="147"/>
      <c r="E38" s="148" t="s">
        <v>15</v>
      </c>
      <c r="F38" s="148"/>
      <c r="G38" s="147"/>
      <c r="H38" s="148" t="s">
        <v>131</v>
      </c>
      <c r="I38" s="148"/>
      <c r="J38" s="147" t="s">
        <v>277</v>
      </c>
      <c r="K38" s="148" t="s">
        <v>20</v>
      </c>
      <c r="L38" s="148"/>
      <c r="M38" s="147"/>
      <c r="N38" s="148"/>
      <c r="O38" s="148"/>
      <c r="P38" s="148"/>
    </row>
    <row r="39" spans="1:16" ht="13">
      <c r="A39" s="148"/>
      <c r="B39" s="148" t="s">
        <v>146</v>
      </c>
      <c r="C39" s="148"/>
      <c r="D39" s="147"/>
      <c r="E39" s="148" t="s">
        <v>37</v>
      </c>
      <c r="F39" s="148"/>
      <c r="G39" s="147"/>
      <c r="H39" s="148" t="s">
        <v>152</v>
      </c>
      <c r="I39" s="148"/>
      <c r="J39" s="147"/>
      <c r="K39" s="148" t="s">
        <v>24</v>
      </c>
      <c r="L39" s="148"/>
      <c r="M39" s="147"/>
      <c r="N39" s="148"/>
      <c r="O39" s="148"/>
      <c r="P39" s="148"/>
    </row>
    <row r="40" spans="1:16" ht="13">
      <c r="A40" s="148"/>
      <c r="B40" s="148" t="s">
        <v>161</v>
      </c>
      <c r="C40" s="148"/>
      <c r="D40" s="147"/>
      <c r="E40" s="148" t="s">
        <v>63</v>
      </c>
      <c r="F40" s="148"/>
      <c r="G40" s="147"/>
      <c r="H40" s="148" t="s">
        <v>214</v>
      </c>
      <c r="I40" s="148"/>
      <c r="J40" s="147"/>
      <c r="K40" s="148" t="s">
        <v>26</v>
      </c>
      <c r="L40" s="148"/>
      <c r="M40" s="147"/>
      <c r="N40" s="148"/>
      <c r="O40" s="148"/>
      <c r="P40" s="148"/>
    </row>
    <row r="41" spans="1:16" ht="13">
      <c r="A41" s="148"/>
      <c r="B41" s="148" t="s">
        <v>171</v>
      </c>
      <c r="C41" s="148"/>
      <c r="D41" s="147"/>
      <c r="E41" s="148" t="s">
        <v>93</v>
      </c>
      <c r="F41" s="148"/>
      <c r="G41" s="147"/>
      <c r="H41" s="148" t="s">
        <v>229</v>
      </c>
      <c r="I41" s="148"/>
      <c r="J41" s="147"/>
      <c r="K41" s="148" t="s">
        <v>66</v>
      </c>
      <c r="L41" s="148"/>
      <c r="M41" s="147"/>
      <c r="N41" s="148"/>
      <c r="O41" s="148"/>
      <c r="P41" s="148"/>
    </row>
    <row r="42" spans="1:16" ht="13">
      <c r="A42" s="147" t="s">
        <v>295</v>
      </c>
      <c r="B42" s="148" t="s">
        <v>19</v>
      </c>
      <c r="C42" s="148"/>
      <c r="D42" s="147"/>
      <c r="E42" s="148" t="s">
        <v>94</v>
      </c>
      <c r="F42" s="148"/>
      <c r="G42" s="147"/>
      <c r="H42" s="148" t="s">
        <v>247</v>
      </c>
      <c r="I42" s="148"/>
      <c r="J42" s="147"/>
      <c r="K42" s="148" t="s">
        <v>90</v>
      </c>
      <c r="L42" s="148"/>
      <c r="M42" s="147"/>
      <c r="N42" s="148"/>
      <c r="O42" s="148"/>
      <c r="P42" s="148"/>
    </row>
    <row r="43" spans="1:16" ht="13">
      <c r="A43" s="148"/>
      <c r="B43" s="148" t="s">
        <v>35</v>
      </c>
      <c r="C43" s="148"/>
      <c r="D43" s="147"/>
      <c r="E43" s="148" t="s">
        <v>105</v>
      </c>
      <c r="F43" s="148"/>
      <c r="G43" s="147" t="s">
        <v>264</v>
      </c>
      <c r="H43" s="148" t="s">
        <v>38</v>
      </c>
      <c r="I43" s="148"/>
      <c r="J43" s="147"/>
      <c r="K43" s="148" t="s">
        <v>115</v>
      </c>
      <c r="L43" s="148"/>
      <c r="M43" s="147"/>
      <c r="N43" s="148"/>
      <c r="O43" s="148"/>
      <c r="P43" s="148"/>
    </row>
    <row r="44" spans="1:16" ht="13">
      <c r="A44" s="148"/>
      <c r="B44" s="148" t="s">
        <v>39</v>
      </c>
      <c r="C44" s="148"/>
      <c r="D44" s="147"/>
      <c r="E44" s="148" t="s">
        <v>116</v>
      </c>
      <c r="F44" s="148"/>
      <c r="G44" s="147"/>
      <c r="H44" s="148" t="s">
        <v>129</v>
      </c>
      <c r="I44" s="148"/>
      <c r="J44" s="147"/>
      <c r="K44" s="148" t="s">
        <v>124</v>
      </c>
      <c r="L44" s="148"/>
      <c r="M44" s="147"/>
      <c r="N44" s="148"/>
      <c r="O44" s="148"/>
      <c r="P44" s="148"/>
    </row>
    <row r="45" spans="1:16" ht="13">
      <c r="A45" s="148"/>
      <c r="B45" s="148" t="s">
        <v>53</v>
      </c>
      <c r="C45" s="148"/>
      <c r="D45" s="147"/>
      <c r="E45" s="148" t="s">
        <v>140</v>
      </c>
      <c r="F45" s="148"/>
      <c r="G45" s="147"/>
      <c r="H45" s="148" t="s">
        <v>155</v>
      </c>
      <c r="I45" s="148"/>
      <c r="J45" s="147"/>
      <c r="K45" s="148" t="s">
        <v>168</v>
      </c>
      <c r="L45" s="148"/>
      <c r="M45" s="147"/>
      <c r="N45" s="148"/>
      <c r="O45" s="148"/>
      <c r="P45" s="148"/>
    </row>
    <row r="46" spans="1:16" ht="13">
      <c r="A46" s="148"/>
      <c r="B46" s="148" t="s">
        <v>57</v>
      </c>
      <c r="C46" s="148"/>
      <c r="D46" s="147"/>
      <c r="E46" s="148" t="s">
        <v>150</v>
      </c>
      <c r="F46" s="148"/>
      <c r="G46" s="147"/>
      <c r="H46" s="148" t="s">
        <v>209</v>
      </c>
      <c r="I46" s="148"/>
      <c r="J46" s="147"/>
      <c r="K46" s="148" t="s">
        <v>180</v>
      </c>
      <c r="L46" s="148"/>
      <c r="M46" s="147"/>
      <c r="N46" s="148"/>
      <c r="O46" s="148"/>
      <c r="P46" s="148"/>
    </row>
    <row r="47" spans="1:16" ht="13">
      <c r="A47" s="148"/>
      <c r="B47" s="148" t="s">
        <v>74</v>
      </c>
      <c r="C47" s="148"/>
      <c r="D47" s="147"/>
      <c r="E47" s="148" t="s">
        <v>178</v>
      </c>
      <c r="F47" s="148"/>
      <c r="G47" s="147"/>
      <c r="H47" s="148" t="s">
        <v>217</v>
      </c>
      <c r="I47" s="148"/>
      <c r="J47" s="147"/>
      <c r="K47" s="148" t="s">
        <v>198</v>
      </c>
      <c r="L47" s="148"/>
      <c r="M47" s="147"/>
      <c r="N47" s="148"/>
      <c r="O47" s="148"/>
      <c r="P47" s="148"/>
    </row>
    <row r="48" spans="1:16" ht="13">
      <c r="A48" s="148"/>
      <c r="B48" s="148" t="s">
        <v>82</v>
      </c>
      <c r="C48" s="148"/>
      <c r="D48" s="147"/>
      <c r="E48" s="148" t="s">
        <v>195</v>
      </c>
      <c r="F48" s="148"/>
      <c r="G48" s="147" t="s">
        <v>265</v>
      </c>
      <c r="H48" s="148" t="s">
        <v>32</v>
      </c>
      <c r="I48" s="148"/>
      <c r="J48" s="147"/>
      <c r="K48" s="148" t="s">
        <v>236</v>
      </c>
      <c r="L48" s="148"/>
      <c r="M48" s="147"/>
      <c r="N48" s="148"/>
      <c r="O48" s="148"/>
      <c r="P48" s="148"/>
    </row>
    <row r="49" spans="1:16" ht="13">
      <c r="A49" s="148"/>
      <c r="B49" s="148" t="s">
        <v>86</v>
      </c>
      <c r="C49" s="148"/>
      <c r="D49" s="147"/>
      <c r="E49" s="148" t="s">
        <v>200</v>
      </c>
      <c r="F49" s="148"/>
      <c r="G49" s="147"/>
      <c r="H49" s="148" t="s">
        <v>43</v>
      </c>
      <c r="I49" s="148"/>
      <c r="J49" s="147"/>
      <c r="K49" s="148"/>
      <c r="L49" s="148"/>
      <c r="M49" s="147"/>
      <c r="N49" s="148"/>
      <c r="O49" s="148"/>
      <c r="P49" s="148"/>
    </row>
    <row r="50" spans="1:16" ht="13">
      <c r="A50" s="148"/>
      <c r="B50" s="148" t="s">
        <v>103</v>
      </c>
      <c r="C50" s="148"/>
      <c r="D50" s="147"/>
      <c r="E50" s="148" t="s">
        <v>206</v>
      </c>
      <c r="F50" s="148"/>
      <c r="G50" s="147"/>
      <c r="H50" s="148" t="s">
        <v>45</v>
      </c>
      <c r="I50" s="148"/>
      <c r="J50" s="149" t="s">
        <v>296</v>
      </c>
      <c r="K50" s="148" t="s">
        <v>13</v>
      </c>
      <c r="L50" s="148"/>
      <c r="M50" s="147"/>
      <c r="N50" s="148"/>
      <c r="O50" s="148"/>
      <c r="P50" s="148"/>
    </row>
    <row r="51" spans="1:16" ht="13">
      <c r="A51" s="148"/>
      <c r="B51" s="148" t="s">
        <v>173</v>
      </c>
      <c r="C51" s="148"/>
      <c r="D51" s="147"/>
      <c r="E51" s="148" t="s">
        <v>211</v>
      </c>
      <c r="F51" s="148"/>
      <c r="G51" s="147"/>
      <c r="H51" s="148" t="s">
        <v>297</v>
      </c>
      <c r="I51" s="148"/>
      <c r="J51" s="147"/>
      <c r="K51" s="148" t="s">
        <v>26</v>
      </c>
      <c r="L51" s="148"/>
      <c r="M51" s="148"/>
      <c r="N51" s="148"/>
      <c r="O51" s="148"/>
      <c r="P51" s="148"/>
    </row>
    <row r="52" spans="1:16" ht="13">
      <c r="A52" s="148"/>
      <c r="B52" s="148" t="s">
        <v>174</v>
      </c>
      <c r="C52" s="148"/>
      <c r="D52" s="147"/>
      <c r="E52" s="148" t="s">
        <v>223</v>
      </c>
      <c r="F52" s="148"/>
      <c r="G52" s="147"/>
      <c r="H52" s="148" t="s">
        <v>89</v>
      </c>
      <c r="I52" s="148"/>
      <c r="J52" s="147"/>
      <c r="K52" s="148" t="s">
        <v>75</v>
      </c>
      <c r="L52" s="148"/>
      <c r="M52" s="148"/>
      <c r="N52" s="148"/>
      <c r="O52" s="148"/>
      <c r="P52" s="148"/>
    </row>
    <row r="53" spans="1:16" ht="13">
      <c r="A53" s="148"/>
      <c r="B53" s="148" t="s">
        <v>215</v>
      </c>
      <c r="C53" s="148"/>
      <c r="D53" s="147" t="s">
        <v>282</v>
      </c>
      <c r="E53" s="148" t="s">
        <v>23</v>
      </c>
      <c r="F53" s="148"/>
      <c r="G53" s="147"/>
      <c r="H53" s="148" t="s">
        <v>92</v>
      </c>
      <c r="I53" s="148"/>
      <c r="J53" s="147"/>
      <c r="K53" s="148" t="s">
        <v>115</v>
      </c>
      <c r="L53" s="148"/>
      <c r="M53" s="148"/>
      <c r="N53" s="148"/>
      <c r="O53" s="148"/>
      <c r="P53" s="148"/>
    </row>
    <row r="54" spans="1:16" ht="13">
      <c r="A54" s="148"/>
      <c r="B54" s="148" t="s">
        <v>241</v>
      </c>
      <c r="C54" s="148"/>
      <c r="D54" s="147"/>
      <c r="E54" s="148" t="s">
        <v>30</v>
      </c>
      <c r="F54" s="148"/>
      <c r="G54" s="147"/>
      <c r="H54" s="148" t="s">
        <v>101</v>
      </c>
      <c r="I54" s="148"/>
      <c r="J54" s="147"/>
      <c r="K54" s="148" t="s">
        <v>298</v>
      </c>
      <c r="L54" s="148"/>
      <c r="M54" s="148"/>
      <c r="N54" s="148"/>
      <c r="O54" s="148"/>
      <c r="P54" s="148"/>
    </row>
    <row r="55" spans="1:16" ht="13">
      <c r="A55" s="148"/>
      <c r="B55" s="148" t="s">
        <v>244</v>
      </c>
      <c r="C55" s="148"/>
      <c r="D55" s="147"/>
      <c r="E55" s="148" t="s">
        <v>85</v>
      </c>
      <c r="F55" s="148"/>
      <c r="G55" s="147"/>
      <c r="H55" s="148" t="s">
        <v>102</v>
      </c>
      <c r="I55" s="148"/>
      <c r="J55" s="147"/>
      <c r="K55" s="148" t="s">
        <v>299</v>
      </c>
      <c r="L55" s="148"/>
      <c r="M55" s="148"/>
      <c r="N55" s="148"/>
      <c r="O55" s="148"/>
      <c r="P55" s="148"/>
    </row>
    <row r="56" spans="1:16" ht="13">
      <c r="A56" s="147" t="s">
        <v>271</v>
      </c>
      <c r="B56" s="148" t="s">
        <v>33</v>
      </c>
      <c r="C56" s="148"/>
      <c r="D56" s="147"/>
      <c r="E56" s="148" t="s">
        <v>91</v>
      </c>
      <c r="F56" s="148"/>
      <c r="G56" s="147"/>
      <c r="H56" s="148" t="s">
        <v>130</v>
      </c>
      <c r="I56" s="148"/>
      <c r="J56" s="147"/>
      <c r="K56" s="148" t="s">
        <v>300</v>
      </c>
      <c r="L56" s="148"/>
      <c r="M56" s="148"/>
      <c r="N56" s="148"/>
      <c r="O56" s="148"/>
      <c r="P56" s="148"/>
    </row>
    <row r="57" spans="1:16" ht="13">
      <c r="A57" s="148"/>
      <c r="B57" s="148" t="s">
        <v>48</v>
      </c>
      <c r="C57" s="148"/>
      <c r="D57" s="147"/>
      <c r="E57" s="148" t="s">
        <v>132</v>
      </c>
      <c r="F57" s="148"/>
      <c r="G57" s="147"/>
      <c r="H57" s="148" t="s">
        <v>139</v>
      </c>
      <c r="I57" s="148"/>
      <c r="J57" s="147"/>
      <c r="K57" s="148" t="s">
        <v>301</v>
      </c>
      <c r="L57" s="148"/>
      <c r="M57" s="148"/>
      <c r="N57" s="148"/>
      <c r="O57" s="148"/>
      <c r="P57" s="148"/>
    </row>
    <row r="58" spans="1:16" ht="13">
      <c r="A58" s="148"/>
      <c r="B58" s="148" t="s">
        <v>95</v>
      </c>
      <c r="C58" s="148"/>
      <c r="D58" s="147"/>
      <c r="E58" s="148" t="s">
        <v>134</v>
      </c>
      <c r="F58" s="148"/>
      <c r="G58" s="147"/>
      <c r="H58" s="148" t="s">
        <v>143</v>
      </c>
      <c r="I58" s="148"/>
      <c r="J58" s="147"/>
      <c r="K58" s="148" t="s">
        <v>128</v>
      </c>
      <c r="L58" s="148"/>
      <c r="M58" s="148"/>
      <c r="N58" s="148"/>
      <c r="O58" s="148"/>
      <c r="P58" s="148"/>
    </row>
    <row r="59" spans="1:16" ht="13">
      <c r="A59" s="148"/>
      <c r="B59" s="148" t="s">
        <v>192</v>
      </c>
      <c r="C59" s="148"/>
      <c r="D59" s="147"/>
      <c r="E59" s="148" t="s">
        <v>148</v>
      </c>
      <c r="F59" s="148"/>
      <c r="G59" s="147"/>
      <c r="H59" s="148" t="s">
        <v>162</v>
      </c>
      <c r="I59" s="148"/>
      <c r="J59" s="147"/>
      <c r="K59" s="148" t="s">
        <v>131</v>
      </c>
      <c r="L59" s="148"/>
      <c r="M59" s="148"/>
      <c r="N59" s="148"/>
      <c r="O59" s="148"/>
      <c r="P59" s="148"/>
    </row>
    <row r="60" spans="1:16" ht="13">
      <c r="A60" s="148"/>
      <c r="B60" s="148" t="s">
        <v>239</v>
      </c>
      <c r="C60" s="148"/>
      <c r="D60" s="147"/>
      <c r="E60" s="148" t="s">
        <v>158</v>
      </c>
      <c r="F60" s="148"/>
      <c r="G60" s="147"/>
      <c r="H60" s="148" t="s">
        <v>163</v>
      </c>
      <c r="I60" s="148"/>
      <c r="J60" s="147"/>
      <c r="K60" s="148" t="s">
        <v>302</v>
      </c>
      <c r="L60" s="148"/>
      <c r="M60" s="148"/>
      <c r="N60" s="148"/>
      <c r="O60" s="148"/>
      <c r="P60" s="148"/>
    </row>
    <row r="61" spans="1:16" ht="13">
      <c r="A61" s="148"/>
      <c r="B61" s="148"/>
      <c r="C61" s="148"/>
      <c r="D61" s="147"/>
      <c r="E61" s="148" t="s">
        <v>219</v>
      </c>
      <c r="F61" s="148"/>
      <c r="G61" s="147"/>
      <c r="H61" s="148" t="s">
        <v>188</v>
      </c>
      <c r="I61" s="148"/>
      <c r="J61" s="147"/>
      <c r="K61" s="148" t="s">
        <v>168</v>
      </c>
      <c r="L61" s="148"/>
      <c r="M61" s="147"/>
      <c r="N61" s="148"/>
      <c r="O61" s="148"/>
      <c r="P61" s="148"/>
    </row>
    <row r="62" spans="1:16" ht="13">
      <c r="A62" s="148"/>
      <c r="B62" s="148"/>
      <c r="C62" s="148"/>
      <c r="D62" s="147"/>
      <c r="E62" s="148"/>
      <c r="F62" s="148"/>
      <c r="G62" s="147"/>
      <c r="H62" s="148" t="s">
        <v>199</v>
      </c>
      <c r="I62" s="148"/>
      <c r="J62" s="147"/>
      <c r="K62" s="148" t="s">
        <v>180</v>
      </c>
      <c r="L62" s="148"/>
      <c r="M62" s="147"/>
      <c r="N62" s="148"/>
      <c r="O62" s="148"/>
      <c r="P62" s="148"/>
    </row>
    <row r="63" spans="1:16" ht="13">
      <c r="A63" s="147"/>
      <c r="B63" s="148"/>
      <c r="C63" s="148"/>
      <c r="D63" s="148"/>
      <c r="E63" s="148"/>
      <c r="F63" s="148"/>
      <c r="G63" s="147"/>
      <c r="H63" s="148" t="s">
        <v>202</v>
      </c>
      <c r="I63" s="148"/>
      <c r="J63" s="147"/>
      <c r="K63" s="148" t="s">
        <v>303</v>
      </c>
      <c r="L63" s="148"/>
      <c r="M63" s="147"/>
      <c r="N63" s="148"/>
      <c r="O63" s="148"/>
      <c r="P63" s="148"/>
    </row>
    <row r="64" spans="1:16" ht="13">
      <c r="A64" s="147"/>
      <c r="B64" s="148"/>
      <c r="C64" s="148"/>
      <c r="D64" s="148"/>
      <c r="E64" s="148"/>
      <c r="F64" s="148"/>
      <c r="G64" s="147"/>
      <c r="H64" s="148" t="s">
        <v>225</v>
      </c>
      <c r="I64" s="148"/>
      <c r="J64" s="147"/>
      <c r="K64" s="148" t="s">
        <v>304</v>
      </c>
      <c r="L64" s="148"/>
      <c r="M64" s="147"/>
      <c r="N64" s="148"/>
      <c r="O64" s="148"/>
      <c r="P64" s="148"/>
    </row>
    <row r="65" spans="1:16" ht="13">
      <c r="A65" s="147"/>
      <c r="B65" s="148"/>
      <c r="C65" s="148"/>
      <c r="D65" s="148"/>
      <c r="E65" s="148"/>
      <c r="F65" s="148"/>
      <c r="G65" s="147"/>
      <c r="H65" s="148"/>
      <c r="I65" s="148"/>
      <c r="J65" s="147"/>
      <c r="K65" s="148" t="s">
        <v>229</v>
      </c>
      <c r="L65" s="148"/>
      <c r="M65" s="147"/>
      <c r="N65" s="148"/>
      <c r="O65" s="148"/>
      <c r="P65" s="148"/>
    </row>
    <row r="66" spans="1:16" ht="13">
      <c r="A66" s="147"/>
      <c r="B66" s="148"/>
      <c r="C66" s="148"/>
      <c r="D66" s="148"/>
      <c r="E66" s="148"/>
      <c r="F66" s="148"/>
      <c r="G66" s="147"/>
      <c r="H66" s="148"/>
      <c r="I66" s="148"/>
      <c r="J66" s="147"/>
      <c r="K66" s="148" t="s">
        <v>236</v>
      </c>
      <c r="L66" s="148"/>
      <c r="M66" s="147"/>
      <c r="N66" s="148"/>
      <c r="O66" s="148"/>
      <c r="P66" s="147"/>
    </row>
    <row r="67" spans="1:16" ht="13">
      <c r="A67" s="147"/>
      <c r="B67" s="148"/>
      <c r="C67" s="148"/>
      <c r="D67" s="148"/>
      <c r="E67" s="148"/>
      <c r="F67" s="148"/>
      <c r="G67" s="147"/>
      <c r="H67" s="148"/>
      <c r="I67" s="148"/>
      <c r="J67" s="147"/>
      <c r="K67" s="152" t="s">
        <v>248</v>
      </c>
      <c r="L67" s="148"/>
      <c r="M67" s="147"/>
      <c r="N67" s="148"/>
      <c r="O67" s="148"/>
      <c r="P67" s="148"/>
    </row>
    <row r="68" spans="1:16" ht="13">
      <c r="A68" s="147"/>
      <c r="B68" s="148"/>
      <c r="C68" s="148"/>
      <c r="D68" s="148"/>
      <c r="E68" s="148"/>
      <c r="F68" s="148"/>
      <c r="G68" s="147"/>
      <c r="H68" s="148"/>
      <c r="I68" s="148"/>
      <c r="J68" s="147"/>
      <c r="K68" s="148"/>
      <c r="L68" s="148"/>
      <c r="M68" s="147"/>
      <c r="N68" s="148"/>
      <c r="O68" s="148"/>
      <c r="P68" s="148"/>
    </row>
    <row r="69" spans="1:16" ht="13">
      <c r="A69" s="147"/>
      <c r="B69" s="148"/>
      <c r="C69" s="148"/>
      <c r="D69" s="148"/>
      <c r="E69" s="148"/>
      <c r="F69" s="148"/>
      <c r="G69" s="147"/>
      <c r="H69" s="148"/>
      <c r="I69" s="148"/>
      <c r="J69" s="153" t="s">
        <v>305</v>
      </c>
      <c r="K69" s="148"/>
      <c r="L69" s="148"/>
      <c r="M69" s="147"/>
      <c r="N69" s="148"/>
      <c r="O69" s="148"/>
      <c r="P69" s="148"/>
    </row>
  </sheetData>
  <sheetProtection sheet="1" objects="1" scenarios="1" formatRows="0"/>
  <pageMargins left="0.7" right="0.7" top="0.78740157499999996" bottom="0.78740157499999996" header="0.3" footer="0.3"/>
  <pageSetup paperSize="9" scale="50" orientation="landscape" r:id="rId1"/>
  <headerFooter>
    <oddFooter>&amp;LForm 31-1-8-en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G21"/>
  <sheetViews>
    <sheetView showGridLines="0" topLeftCell="A6" zoomScale="130" zoomScaleNormal="130" workbookViewId="0">
      <selection activeCell="B10" sqref="B10:C10"/>
    </sheetView>
  </sheetViews>
  <sheetFormatPr defaultColWidth="11.44140625" defaultRowHeight="10"/>
  <cols>
    <col min="1" max="1" width="4.77734375" customWidth="1"/>
    <col min="2" max="2" width="44.44140625" customWidth="1"/>
    <col min="3" max="3" width="29.44140625" customWidth="1"/>
    <col min="4" max="4" width="35.77734375" customWidth="1"/>
    <col min="5" max="7" width="8.21875" customWidth="1"/>
  </cols>
  <sheetData>
    <row r="1" spans="1:7">
      <c r="A1" s="154"/>
      <c r="B1" s="154"/>
      <c r="C1" s="154"/>
      <c r="D1" s="154"/>
      <c r="E1" s="154"/>
      <c r="F1" s="154"/>
      <c r="G1" s="154"/>
    </row>
    <row r="2" spans="1:7" ht="72" customHeight="1">
      <c r="A2" s="154"/>
      <c r="B2" s="243" t="s">
        <v>338</v>
      </c>
      <c r="C2" s="243"/>
      <c r="D2" s="243"/>
      <c r="E2" s="243"/>
      <c r="F2" s="243"/>
      <c r="G2" s="243"/>
    </row>
    <row r="3" spans="1:7" ht="16.5" customHeight="1">
      <c r="A3" s="154"/>
      <c r="B3" s="154"/>
      <c r="C3" s="154"/>
      <c r="D3" s="154"/>
      <c r="E3" s="154"/>
      <c r="F3" s="154"/>
      <c r="G3" s="154"/>
    </row>
    <row r="4" spans="1:7" ht="21.25" customHeight="1">
      <c r="A4" s="154"/>
      <c r="B4" s="244" t="s">
        <v>339</v>
      </c>
      <c r="C4" s="244"/>
      <c r="D4" s="156"/>
      <c r="E4" s="156"/>
      <c r="F4" s="156"/>
      <c r="G4" s="156"/>
    </row>
    <row r="5" spans="1:7" ht="55.25" customHeight="1">
      <c r="A5" s="154"/>
      <c r="B5" s="242" t="s">
        <v>426</v>
      </c>
      <c r="C5" s="242"/>
      <c r="D5" s="242"/>
      <c r="E5" s="156"/>
      <c r="F5" s="156"/>
      <c r="G5" s="156"/>
    </row>
    <row r="6" spans="1:7" ht="16.5" customHeight="1">
      <c r="A6" s="154"/>
      <c r="B6" s="155"/>
      <c r="C6" s="156"/>
      <c r="D6" s="156"/>
      <c r="E6" s="156"/>
      <c r="F6" s="156"/>
      <c r="G6" s="156"/>
    </row>
    <row r="7" spans="1:7" ht="35.5" customHeight="1">
      <c r="A7" s="154"/>
      <c r="B7" s="242" t="s">
        <v>340</v>
      </c>
      <c r="C7" s="242"/>
      <c r="D7" s="242"/>
      <c r="E7" s="156"/>
      <c r="F7" s="156"/>
      <c r="G7" s="156"/>
    </row>
    <row r="8" spans="1:7" ht="16.5" customHeight="1">
      <c r="B8" s="154"/>
      <c r="C8" s="154"/>
      <c r="D8" s="154"/>
      <c r="E8" s="156"/>
      <c r="F8" s="156"/>
      <c r="G8" s="156"/>
    </row>
    <row r="9" spans="1:7" ht="20">
      <c r="B9" s="157" t="s">
        <v>341</v>
      </c>
      <c r="C9" s="158" t="s">
        <v>342</v>
      </c>
      <c r="D9" s="159"/>
      <c r="E9" s="156"/>
      <c r="F9" s="156"/>
      <c r="G9" s="156"/>
    </row>
    <row r="10" spans="1:7" ht="15" customHeight="1">
      <c r="B10" s="160" t="s">
        <v>343</v>
      </c>
      <c r="C10" s="161" t="s">
        <v>344</v>
      </c>
      <c r="D10" s="162"/>
      <c r="E10" s="156"/>
      <c r="F10" s="156"/>
      <c r="G10" s="156"/>
    </row>
    <row r="11" spans="1:7" ht="15" customHeight="1">
      <c r="B11" s="160" t="s">
        <v>345</v>
      </c>
      <c r="C11" s="161" t="s">
        <v>346</v>
      </c>
      <c r="D11" s="162"/>
      <c r="E11" s="156"/>
      <c r="F11" s="156"/>
      <c r="G11" s="156"/>
    </row>
    <row r="12" spans="1:7" ht="15" customHeight="1">
      <c r="B12" s="160" t="s">
        <v>347</v>
      </c>
      <c r="C12" s="161" t="s">
        <v>348</v>
      </c>
      <c r="D12" s="162"/>
      <c r="E12" s="156"/>
      <c r="F12" s="156"/>
      <c r="G12" s="156"/>
    </row>
    <row r="13" spans="1:7" ht="15" customHeight="1">
      <c r="B13" s="160" t="s">
        <v>349</v>
      </c>
      <c r="C13" s="161" t="s">
        <v>350</v>
      </c>
      <c r="D13" s="162"/>
      <c r="E13" s="156"/>
      <c r="F13" s="156"/>
      <c r="G13" s="156"/>
    </row>
    <row r="14" spans="1:7" ht="16.5" customHeight="1">
      <c r="B14" s="155"/>
      <c r="C14" s="156"/>
      <c r="D14" s="156"/>
      <c r="E14" s="156"/>
      <c r="F14" s="156"/>
      <c r="G14" s="156"/>
    </row>
    <row r="15" spans="1:7" ht="25.5" customHeight="1">
      <c r="B15" s="244" t="s">
        <v>351</v>
      </c>
      <c r="C15" s="244"/>
      <c r="D15" s="156"/>
      <c r="E15" s="156"/>
      <c r="F15" s="156"/>
      <c r="G15" s="156"/>
    </row>
    <row r="16" spans="1:7" ht="81.75" customHeight="1">
      <c r="B16" s="230" t="s">
        <v>352</v>
      </c>
      <c r="C16" s="230"/>
      <c r="D16" s="230"/>
      <c r="E16" s="230"/>
      <c r="F16" s="230"/>
      <c r="G16" s="230"/>
    </row>
    <row r="17" spans="1:4" ht="20">
      <c r="A17" s="163"/>
      <c r="B17" s="158" t="s">
        <v>353</v>
      </c>
      <c r="C17" s="157" t="s">
        <v>354</v>
      </c>
      <c r="D17" s="157" t="s">
        <v>355</v>
      </c>
    </row>
    <row r="18" spans="1:4" ht="15" customHeight="1">
      <c r="A18" s="163"/>
      <c r="B18" s="160" t="s">
        <v>356</v>
      </c>
      <c r="C18" s="161" t="s">
        <v>357</v>
      </c>
      <c r="D18" s="161" t="s">
        <v>4</v>
      </c>
    </row>
    <row r="19" spans="1:4" ht="15" customHeight="1">
      <c r="A19" s="163"/>
      <c r="B19" s="164" t="s">
        <v>358</v>
      </c>
      <c r="C19" s="161" t="s">
        <v>359</v>
      </c>
      <c r="D19" s="161" t="s">
        <v>5</v>
      </c>
    </row>
    <row r="20" spans="1:4" ht="15" customHeight="1">
      <c r="A20" s="163"/>
      <c r="B20" s="164" t="s">
        <v>360</v>
      </c>
      <c r="C20" s="161" t="s">
        <v>350</v>
      </c>
      <c r="D20" s="161" t="s">
        <v>6</v>
      </c>
    </row>
    <row r="21" spans="1:4" ht="14.5">
      <c r="A21" s="163"/>
    </row>
  </sheetData>
  <sheetProtection sheet="1" objects="1" scenarios="1" formatRows="0"/>
  <mergeCells count="6">
    <mergeCell ref="B16:G16"/>
    <mergeCell ref="B7:D7"/>
    <mergeCell ref="B2:G2"/>
    <mergeCell ref="B4:C4"/>
    <mergeCell ref="B5:D5"/>
    <mergeCell ref="B15:C15"/>
  </mergeCells>
  <phoneticPr fontId="0" type="noConversion"/>
  <pageMargins left="0.78740157480314965" right="0.78740157480314965" top="0.78740157480314965" bottom="0.78740157480314965" header="0.51181102362204722" footer="0.51181102362204722"/>
  <pageSetup paperSize="9" scale="99" orientation="landscape" horizontalDpi="300" verticalDpi="3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8"/>
  <sheetViews>
    <sheetView topLeftCell="B1" zoomScaleNormal="100" workbookViewId="0">
      <selection activeCell="F3" sqref="F3"/>
    </sheetView>
  </sheetViews>
  <sheetFormatPr defaultColWidth="12" defaultRowHeight="12.5"/>
  <cols>
    <col min="1" max="1" width="34.44140625" style="10" customWidth="1"/>
    <col min="2" max="2" width="60" style="10" customWidth="1"/>
    <col min="3" max="3" width="61.44140625" style="10" bestFit="1" customWidth="1"/>
    <col min="4" max="4" width="13.77734375" style="10" bestFit="1" customWidth="1"/>
    <col min="5" max="5" width="18.21875" style="10" bestFit="1" customWidth="1"/>
    <col min="6" max="6" width="23.44140625" style="10" bestFit="1" customWidth="1"/>
    <col min="7" max="7" width="31.77734375" style="10" customWidth="1"/>
    <col min="8" max="16384" width="12" style="10"/>
  </cols>
  <sheetData>
    <row r="1" spans="1:8" s="9" customFormat="1" ht="13">
      <c r="A1" s="9" t="s">
        <v>7</v>
      </c>
      <c r="B1" s="9" t="s">
        <v>8</v>
      </c>
      <c r="C1" s="9" t="s">
        <v>252</v>
      </c>
      <c r="D1" s="9" t="s">
        <v>253</v>
      </c>
      <c r="E1" s="9" t="s">
        <v>9</v>
      </c>
      <c r="F1" s="9" t="s">
        <v>251</v>
      </c>
      <c r="G1" s="9" t="s">
        <v>309</v>
      </c>
    </row>
    <row r="2" spans="1:8">
      <c r="B2" s="10" t="s">
        <v>259</v>
      </c>
      <c r="C2" s="10" t="s">
        <v>313</v>
      </c>
      <c r="D2" s="10">
        <v>0</v>
      </c>
      <c r="E2" s="165" t="s">
        <v>310</v>
      </c>
      <c r="F2" s="165" t="s">
        <v>429</v>
      </c>
      <c r="G2" s="10">
        <f>'CandidateTenderer 1-5'!$K$46</f>
        <v>0</v>
      </c>
      <c r="H2" s="10">
        <v>1</v>
      </c>
    </row>
    <row r="3" spans="1:8">
      <c r="B3" s="10" t="s">
        <v>260</v>
      </c>
      <c r="C3" s="10" t="s">
        <v>314</v>
      </c>
      <c r="D3" s="10">
        <v>1</v>
      </c>
      <c r="E3" s="165" t="s">
        <v>311</v>
      </c>
      <c r="F3" s="165" t="s">
        <v>430</v>
      </c>
      <c r="G3" s="10">
        <f>'CandidateTenderer 1-5'!$M$46</f>
        <v>0</v>
      </c>
      <c r="H3" s="10">
        <v>2</v>
      </c>
    </row>
    <row r="4" spans="1:8">
      <c r="B4" s="10" t="s">
        <v>261</v>
      </c>
      <c r="C4" s="10" t="s">
        <v>315</v>
      </c>
      <c r="D4" s="10">
        <v>2</v>
      </c>
      <c r="E4" s="165" t="s">
        <v>312</v>
      </c>
      <c r="F4" s="166" t="s">
        <v>308</v>
      </c>
      <c r="G4" s="10">
        <f>'CandidateTenderer 1-5'!$O$46</f>
        <v>0</v>
      </c>
      <c r="H4" s="10">
        <v>3</v>
      </c>
    </row>
    <row r="5" spans="1:8">
      <c r="B5" s="10" t="s">
        <v>262</v>
      </c>
      <c r="C5" s="10" t="s">
        <v>316</v>
      </c>
      <c r="D5" s="10">
        <v>3</v>
      </c>
      <c r="G5" s="10">
        <f>'CandidateTenderer 1-5'!$Q$46</f>
        <v>0</v>
      </c>
      <c r="H5" s="10">
        <v>4</v>
      </c>
    </row>
    <row r="6" spans="1:8">
      <c r="B6" s="10" t="s">
        <v>263</v>
      </c>
      <c r="C6" s="10" t="s">
        <v>317</v>
      </c>
      <c r="D6" s="10">
        <v>4</v>
      </c>
      <c r="G6" s="10">
        <f>'CandidateTenderer 1-5'!$S$46</f>
        <v>0</v>
      </c>
      <c r="H6" s="10">
        <v>5</v>
      </c>
    </row>
    <row r="7" spans="1:8">
      <c r="B7" s="10" t="s">
        <v>264</v>
      </c>
      <c r="C7" s="10" t="s">
        <v>318</v>
      </c>
      <c r="D7" s="10">
        <v>5</v>
      </c>
      <c r="G7" s="10" t="e">
        <f>'CandidateTenderer 6-10'!#REF!</f>
        <v>#REF!</v>
      </c>
      <c r="H7" s="10">
        <v>6</v>
      </c>
    </row>
    <row r="8" spans="1:8">
      <c r="B8" s="10" t="s">
        <v>265</v>
      </c>
      <c r="C8" s="10" t="s">
        <v>319</v>
      </c>
      <c r="D8" s="10">
        <v>6</v>
      </c>
      <c r="G8" s="10" t="e">
        <f>'CandidateTenderer 6-10'!#REF!</f>
        <v>#REF!</v>
      </c>
      <c r="H8" s="10">
        <v>7</v>
      </c>
    </row>
    <row r="9" spans="1:8">
      <c r="B9" s="10" t="s">
        <v>266</v>
      </c>
      <c r="C9" s="10" t="s">
        <v>320</v>
      </c>
      <c r="D9" s="10">
        <v>7</v>
      </c>
      <c r="G9" s="10" t="e">
        <f>'CandidateTenderer 6-10'!#REF!</f>
        <v>#REF!</v>
      </c>
      <c r="H9" s="10">
        <v>8</v>
      </c>
    </row>
    <row r="10" spans="1:8">
      <c r="B10" s="10" t="s">
        <v>267</v>
      </c>
      <c r="C10" s="10" t="s">
        <v>321</v>
      </c>
      <c r="D10" s="10">
        <v>8</v>
      </c>
      <c r="G10" s="10" t="e">
        <f>'CandidateTenderer 6-10'!#REF!</f>
        <v>#REF!</v>
      </c>
      <c r="H10" s="10">
        <v>9</v>
      </c>
    </row>
    <row r="11" spans="1:8">
      <c r="B11" s="10" t="s">
        <v>268</v>
      </c>
      <c r="C11" s="10" t="s">
        <v>322</v>
      </c>
      <c r="D11" s="10">
        <v>9</v>
      </c>
      <c r="G11" s="10" t="e">
        <f>'CandidateTenderer 6-10'!#REF!</f>
        <v>#REF!</v>
      </c>
      <c r="H11" s="10">
        <v>10</v>
      </c>
    </row>
    <row r="12" spans="1:8">
      <c r="B12" s="10" t="s">
        <v>269</v>
      </c>
      <c r="C12" s="10" t="s">
        <v>323</v>
      </c>
      <c r="D12" s="10">
        <v>10</v>
      </c>
      <c r="G12" s="10" t="e">
        <f>#REF!</f>
        <v>#REF!</v>
      </c>
      <c r="H12" s="10">
        <v>11</v>
      </c>
    </row>
    <row r="13" spans="1:8">
      <c r="B13" s="10" t="s">
        <v>270</v>
      </c>
      <c r="C13" s="10" t="s">
        <v>324</v>
      </c>
      <c r="G13" s="10" t="e">
        <f>#REF!</f>
        <v>#REF!</v>
      </c>
      <c r="H13" s="10">
        <v>12</v>
      </c>
    </row>
    <row r="14" spans="1:8">
      <c r="B14" s="10" t="s">
        <v>271</v>
      </c>
      <c r="C14" s="10" t="s">
        <v>325</v>
      </c>
      <c r="G14" s="10" t="e">
        <f>#REF!</f>
        <v>#REF!</v>
      </c>
      <c r="H14" s="10">
        <v>13</v>
      </c>
    </row>
    <row r="15" spans="1:8">
      <c r="B15" s="10" t="s">
        <v>272</v>
      </c>
      <c r="C15" s="10" t="s">
        <v>326</v>
      </c>
      <c r="G15" s="10" t="e">
        <f>#REF!</f>
        <v>#REF!</v>
      </c>
      <c r="H15" s="10">
        <v>14</v>
      </c>
    </row>
    <row r="16" spans="1:8">
      <c r="B16" s="10" t="s">
        <v>273</v>
      </c>
      <c r="C16" s="10" t="s">
        <v>327</v>
      </c>
      <c r="G16" s="10" t="e">
        <f>#REF!</f>
        <v>#REF!</v>
      </c>
      <c r="H16" s="10">
        <v>15</v>
      </c>
    </row>
    <row r="17" spans="1:8">
      <c r="B17" s="10" t="s">
        <v>274</v>
      </c>
      <c r="C17" s="10" t="s">
        <v>328</v>
      </c>
      <c r="G17" s="10" t="e">
        <f>#REF!</f>
        <v>#REF!</v>
      </c>
      <c r="H17" s="10">
        <v>16</v>
      </c>
    </row>
    <row r="18" spans="1:8">
      <c r="B18" s="10" t="s">
        <v>275</v>
      </c>
      <c r="C18" s="10" t="s">
        <v>329</v>
      </c>
      <c r="G18" s="10" t="e">
        <f>#REF!</f>
        <v>#REF!</v>
      </c>
      <c r="H18" s="10">
        <v>17</v>
      </c>
    </row>
    <row r="19" spans="1:8">
      <c r="B19" s="10" t="s">
        <v>276</v>
      </c>
      <c r="C19" s="10" t="s">
        <v>330</v>
      </c>
      <c r="G19" s="10" t="e">
        <f>#REF!</f>
        <v>#REF!</v>
      </c>
      <c r="H19" s="10">
        <v>18</v>
      </c>
    </row>
    <row r="20" spans="1:8">
      <c r="B20" s="10" t="s">
        <v>277</v>
      </c>
      <c r="C20" s="10" t="s">
        <v>331</v>
      </c>
      <c r="G20" s="10" t="e">
        <f>#REF!</f>
        <v>#REF!</v>
      </c>
      <c r="H20" s="10">
        <v>19</v>
      </c>
    </row>
    <row r="21" spans="1:8">
      <c r="B21" s="10" t="s">
        <v>278</v>
      </c>
      <c r="C21" s="10" t="s">
        <v>332</v>
      </c>
      <c r="G21" s="10" t="e">
        <f>#REF!</f>
        <v>#REF!</v>
      </c>
      <c r="H21" s="10">
        <v>20</v>
      </c>
    </row>
    <row r="22" spans="1:8">
      <c r="B22" s="10" t="s">
        <v>279</v>
      </c>
      <c r="C22" s="10" t="s">
        <v>333</v>
      </c>
    </row>
    <row r="23" spans="1:8">
      <c r="B23" s="10" t="s">
        <v>280</v>
      </c>
      <c r="C23" s="10" t="s">
        <v>334</v>
      </c>
    </row>
    <row r="24" spans="1:8">
      <c r="B24" s="10" t="s">
        <v>281</v>
      </c>
      <c r="C24" s="10" t="s">
        <v>335</v>
      </c>
    </row>
    <row r="25" spans="1:8">
      <c r="B25" s="10" t="s">
        <v>282</v>
      </c>
      <c r="C25" s="10" t="s">
        <v>336</v>
      </c>
    </row>
    <row r="26" spans="1:8">
      <c r="B26" s="10" t="s">
        <v>283</v>
      </c>
      <c r="C26" s="10" t="s">
        <v>337</v>
      </c>
    </row>
    <row r="27" spans="1:8">
      <c r="B27" s="10" t="str">
        <f t="shared" ref="B27:B90" si="0" xml:space="preserve"> "" &amp; A28</f>
        <v>Afghanistan</v>
      </c>
      <c r="C27" s="167" t="str">
        <f t="shared" ref="C27:C90" si="1" xml:space="preserve"> "in " &amp; A28 &amp; ""</f>
        <v>in Afghanistan</v>
      </c>
    </row>
    <row r="28" spans="1:8">
      <c r="A28" s="167" t="s">
        <v>10</v>
      </c>
      <c r="B28" s="10" t="str">
        <f t="shared" si="0"/>
        <v>Åland Islands</v>
      </c>
      <c r="C28" s="167" t="str">
        <f t="shared" si="1"/>
        <v>in Åland Islands</v>
      </c>
    </row>
    <row r="29" spans="1:8">
      <c r="A29" s="167" t="s">
        <v>11</v>
      </c>
      <c r="B29" s="10" t="str">
        <f t="shared" si="0"/>
        <v>Albania</v>
      </c>
      <c r="C29" s="167" t="str">
        <f t="shared" si="1"/>
        <v>in Albania</v>
      </c>
    </row>
    <row r="30" spans="1:8">
      <c r="A30" s="167" t="s">
        <v>12</v>
      </c>
      <c r="B30" s="10" t="str">
        <f t="shared" si="0"/>
        <v>Algeria</v>
      </c>
      <c r="C30" s="167" t="str">
        <f t="shared" si="1"/>
        <v>in Algeria</v>
      </c>
    </row>
    <row r="31" spans="1:8">
      <c r="A31" s="167" t="s">
        <v>13</v>
      </c>
      <c r="B31" s="10" t="str">
        <f t="shared" si="0"/>
        <v>American Samoa</v>
      </c>
      <c r="C31" s="167" t="str">
        <f t="shared" si="1"/>
        <v>in American Samoa</v>
      </c>
    </row>
    <row r="32" spans="1:8">
      <c r="A32" s="167" t="s">
        <v>14</v>
      </c>
      <c r="B32" s="10" t="str">
        <f t="shared" si="0"/>
        <v>Andorra</v>
      </c>
      <c r="C32" s="167" t="str">
        <f t="shared" si="1"/>
        <v>in Andorra</v>
      </c>
    </row>
    <row r="33" spans="1:3">
      <c r="A33" s="167" t="s">
        <v>15</v>
      </c>
      <c r="B33" s="10" t="str">
        <f t="shared" si="0"/>
        <v>Angola</v>
      </c>
      <c r="C33" s="167" t="str">
        <f t="shared" si="1"/>
        <v>in Angola</v>
      </c>
    </row>
    <row r="34" spans="1:3">
      <c r="A34" s="167" t="s">
        <v>16</v>
      </c>
      <c r="B34" s="10" t="str">
        <f t="shared" si="0"/>
        <v>Anguilla</v>
      </c>
      <c r="C34" s="167" t="str">
        <f t="shared" si="1"/>
        <v>in Anguilla</v>
      </c>
    </row>
    <row r="35" spans="1:3">
      <c r="A35" s="167" t="s">
        <v>17</v>
      </c>
      <c r="B35" s="10" t="str">
        <f t="shared" si="0"/>
        <v>Antigua and Barbuda</v>
      </c>
      <c r="C35" s="167" t="str">
        <f t="shared" si="1"/>
        <v>in Antigua and Barbuda</v>
      </c>
    </row>
    <row r="36" spans="1:3">
      <c r="A36" s="167" t="s">
        <v>18</v>
      </c>
      <c r="B36" s="10" t="str">
        <f t="shared" si="0"/>
        <v>Argentina</v>
      </c>
      <c r="C36" s="167" t="str">
        <f t="shared" si="1"/>
        <v>in Argentina</v>
      </c>
    </row>
    <row r="37" spans="1:3">
      <c r="A37" s="167" t="s">
        <v>19</v>
      </c>
      <c r="B37" s="10" t="str">
        <f t="shared" si="0"/>
        <v>Armenia</v>
      </c>
      <c r="C37" s="167" t="str">
        <f t="shared" si="1"/>
        <v>in Armenia</v>
      </c>
    </row>
    <row r="38" spans="1:3">
      <c r="A38" s="167" t="s">
        <v>20</v>
      </c>
      <c r="B38" s="10" t="str">
        <f t="shared" si="0"/>
        <v>Aruba</v>
      </c>
      <c r="C38" s="167" t="str">
        <f t="shared" si="1"/>
        <v>in Aruba</v>
      </c>
    </row>
    <row r="39" spans="1:3">
      <c r="A39" s="167" t="s">
        <v>21</v>
      </c>
      <c r="B39" s="10" t="str">
        <f t="shared" si="0"/>
        <v>Australia</v>
      </c>
      <c r="C39" s="167" t="str">
        <f t="shared" si="1"/>
        <v>in Australia</v>
      </c>
    </row>
    <row r="40" spans="1:3">
      <c r="A40" s="167" t="s">
        <v>22</v>
      </c>
      <c r="B40" s="10" t="str">
        <f t="shared" si="0"/>
        <v>Austria</v>
      </c>
      <c r="C40" s="167" t="str">
        <f t="shared" si="1"/>
        <v>in Austria</v>
      </c>
    </row>
    <row r="41" spans="1:3">
      <c r="A41" s="167" t="s">
        <v>23</v>
      </c>
      <c r="B41" s="10" t="str">
        <f t="shared" si="0"/>
        <v>Azerbaijan</v>
      </c>
      <c r="C41" s="167" t="str">
        <f t="shared" si="1"/>
        <v>in Azerbaijan</v>
      </c>
    </row>
    <row r="42" spans="1:3">
      <c r="A42" s="167" t="s">
        <v>24</v>
      </c>
      <c r="B42" s="10" t="str">
        <f t="shared" si="0"/>
        <v>Bahamas</v>
      </c>
      <c r="C42" s="167" t="str">
        <f t="shared" si="1"/>
        <v>in Bahamas</v>
      </c>
    </row>
    <row r="43" spans="1:3">
      <c r="A43" s="167" t="s">
        <v>25</v>
      </c>
      <c r="B43" s="10" t="str">
        <f t="shared" si="0"/>
        <v>Bahrain</v>
      </c>
      <c r="C43" s="167" t="str">
        <f t="shared" si="1"/>
        <v>in Bahrain</v>
      </c>
    </row>
    <row r="44" spans="1:3">
      <c r="A44" s="167" t="s">
        <v>26</v>
      </c>
      <c r="B44" s="10" t="str">
        <f t="shared" si="0"/>
        <v>Bangladesh</v>
      </c>
      <c r="C44" s="167" t="str">
        <f t="shared" si="1"/>
        <v>in Bangladesh</v>
      </c>
    </row>
    <row r="45" spans="1:3">
      <c r="A45" s="167" t="s">
        <v>27</v>
      </c>
      <c r="B45" s="10" t="str">
        <f t="shared" si="0"/>
        <v>Barbados</v>
      </c>
      <c r="C45" s="167" t="str">
        <f t="shared" si="1"/>
        <v>in Barbados</v>
      </c>
    </row>
    <row r="46" spans="1:3">
      <c r="A46" s="167" t="s">
        <v>28</v>
      </c>
      <c r="B46" s="10" t="str">
        <f t="shared" si="0"/>
        <v>Belarus</v>
      </c>
      <c r="C46" s="167" t="str">
        <f t="shared" si="1"/>
        <v>in Belarus</v>
      </c>
    </row>
    <row r="47" spans="1:3">
      <c r="A47" s="167" t="s">
        <v>29</v>
      </c>
      <c r="B47" s="10" t="str">
        <f t="shared" si="0"/>
        <v>Belgium</v>
      </c>
      <c r="C47" s="167" t="str">
        <f t="shared" si="1"/>
        <v>in Belgium</v>
      </c>
    </row>
    <row r="48" spans="1:3">
      <c r="A48" s="167" t="s">
        <v>30</v>
      </c>
      <c r="B48" s="10" t="str">
        <f t="shared" si="0"/>
        <v>Belize</v>
      </c>
      <c r="C48" s="167" t="str">
        <f t="shared" si="1"/>
        <v>in Belize</v>
      </c>
    </row>
    <row r="49" spans="1:3">
      <c r="A49" s="167" t="s">
        <v>31</v>
      </c>
      <c r="B49" s="10" t="str">
        <f t="shared" si="0"/>
        <v>Benin</v>
      </c>
      <c r="C49" s="167" t="str">
        <f t="shared" si="1"/>
        <v>in Benin</v>
      </c>
    </row>
    <row r="50" spans="1:3">
      <c r="A50" s="167" t="s">
        <v>32</v>
      </c>
      <c r="B50" s="10" t="str">
        <f t="shared" si="0"/>
        <v>Bermuda</v>
      </c>
      <c r="C50" s="167" t="str">
        <f t="shared" si="1"/>
        <v>in Bermuda</v>
      </c>
    </row>
    <row r="51" spans="1:3">
      <c r="A51" s="167" t="s">
        <v>33</v>
      </c>
      <c r="B51" s="10" t="str">
        <f t="shared" si="0"/>
        <v>Bhutan</v>
      </c>
      <c r="C51" s="167" t="str">
        <f t="shared" si="1"/>
        <v>in Bhutan</v>
      </c>
    </row>
    <row r="52" spans="1:3">
      <c r="A52" s="167" t="s">
        <v>34</v>
      </c>
      <c r="B52" s="10" t="str">
        <f t="shared" si="0"/>
        <v>Bolivia (Plurinational State of)</v>
      </c>
      <c r="C52" s="167" t="str">
        <f t="shared" si="1"/>
        <v>in Bolivia (Plurinational State of)</v>
      </c>
    </row>
    <row r="53" spans="1:3">
      <c r="A53" s="167" t="s">
        <v>35</v>
      </c>
      <c r="B53" s="10" t="str">
        <f t="shared" si="0"/>
        <v>Bonaire, Sint Eustatius and Saba</v>
      </c>
      <c r="C53" s="167" t="str">
        <f t="shared" si="1"/>
        <v>in Bonaire, Sint Eustatius and Saba</v>
      </c>
    </row>
    <row r="54" spans="1:3">
      <c r="A54" s="167" t="s">
        <v>36</v>
      </c>
      <c r="B54" s="10" t="str">
        <f t="shared" si="0"/>
        <v>Bosnia and Herzegovina</v>
      </c>
      <c r="C54" s="167" t="str">
        <f t="shared" si="1"/>
        <v>in Bosnia and Herzegovina</v>
      </c>
    </row>
    <row r="55" spans="1:3">
      <c r="A55" s="167" t="s">
        <v>37</v>
      </c>
      <c r="B55" s="10" t="str">
        <f t="shared" si="0"/>
        <v>Botswana</v>
      </c>
      <c r="C55" s="167" t="str">
        <f t="shared" si="1"/>
        <v>in Botswana</v>
      </c>
    </row>
    <row r="56" spans="1:3">
      <c r="A56" s="167" t="s">
        <v>38</v>
      </c>
      <c r="B56" s="10" t="str">
        <f t="shared" si="0"/>
        <v>Brazil</v>
      </c>
      <c r="C56" s="167" t="str">
        <f t="shared" si="1"/>
        <v>in Brazil</v>
      </c>
    </row>
    <row r="57" spans="1:3">
      <c r="A57" s="167" t="s">
        <v>39</v>
      </c>
      <c r="B57" s="10" t="str">
        <f t="shared" si="0"/>
        <v>British Virgin Islands</v>
      </c>
      <c r="C57" s="167" t="str">
        <f t="shared" si="1"/>
        <v>in British Virgin Islands</v>
      </c>
    </row>
    <row r="58" spans="1:3">
      <c r="A58" s="167" t="s">
        <v>40</v>
      </c>
      <c r="B58" s="10" t="str">
        <f t="shared" si="0"/>
        <v>Brunei Darussalam</v>
      </c>
      <c r="C58" s="167" t="str">
        <f t="shared" si="1"/>
        <v>in Brunei Darussalam</v>
      </c>
    </row>
    <row r="59" spans="1:3">
      <c r="A59" s="167" t="s">
        <v>41</v>
      </c>
      <c r="B59" s="10" t="str">
        <f t="shared" si="0"/>
        <v>Bulgaria</v>
      </c>
      <c r="C59" s="167" t="str">
        <f t="shared" si="1"/>
        <v>in Bulgaria</v>
      </c>
    </row>
    <row r="60" spans="1:3">
      <c r="A60" s="167" t="s">
        <v>42</v>
      </c>
      <c r="B60" s="10" t="str">
        <f t="shared" si="0"/>
        <v>Burkina Faso</v>
      </c>
      <c r="C60" s="167" t="str">
        <f t="shared" si="1"/>
        <v>in Burkina Faso</v>
      </c>
    </row>
    <row r="61" spans="1:3">
      <c r="A61" s="167" t="s">
        <v>43</v>
      </c>
      <c r="B61" s="10" t="str">
        <f t="shared" si="0"/>
        <v>Burundi</v>
      </c>
      <c r="C61" s="167" t="str">
        <f t="shared" si="1"/>
        <v>in Burundi</v>
      </c>
    </row>
    <row r="62" spans="1:3">
      <c r="A62" s="167" t="s">
        <v>44</v>
      </c>
      <c r="B62" s="10" t="str">
        <f t="shared" si="0"/>
        <v>Cabo Verde</v>
      </c>
      <c r="C62" s="167" t="str">
        <f t="shared" si="1"/>
        <v>in Cabo Verde</v>
      </c>
    </row>
    <row r="63" spans="1:3">
      <c r="A63" s="167" t="s">
        <v>45</v>
      </c>
      <c r="B63" s="10" t="str">
        <f t="shared" si="0"/>
        <v>Cambodia</v>
      </c>
      <c r="C63" s="167" t="str">
        <f t="shared" si="1"/>
        <v>in Cambodia</v>
      </c>
    </row>
    <row r="64" spans="1:3">
      <c r="A64" s="167" t="s">
        <v>46</v>
      </c>
      <c r="B64" s="10" t="str">
        <f t="shared" si="0"/>
        <v>Cameroon</v>
      </c>
      <c r="C64" s="167" t="str">
        <f t="shared" si="1"/>
        <v>in Cameroon</v>
      </c>
    </row>
    <row r="65" spans="1:3">
      <c r="A65" s="167" t="s">
        <v>47</v>
      </c>
      <c r="B65" s="10" t="str">
        <f t="shared" si="0"/>
        <v>Canada</v>
      </c>
      <c r="C65" s="167" t="str">
        <f t="shared" si="1"/>
        <v>in Canada</v>
      </c>
    </row>
    <row r="66" spans="1:3">
      <c r="A66" s="167" t="s">
        <v>48</v>
      </c>
      <c r="B66" s="10" t="str">
        <f t="shared" si="0"/>
        <v>Cayman Islands</v>
      </c>
      <c r="C66" s="167" t="str">
        <f t="shared" si="1"/>
        <v>in Cayman Islands</v>
      </c>
    </row>
    <row r="67" spans="1:3">
      <c r="A67" s="167" t="s">
        <v>49</v>
      </c>
      <c r="B67" s="10" t="str">
        <f t="shared" si="0"/>
        <v>Central African Republic</v>
      </c>
      <c r="C67" s="167" t="str">
        <f t="shared" si="1"/>
        <v>in Central African Republic</v>
      </c>
    </row>
    <row r="68" spans="1:3">
      <c r="A68" s="167" t="s">
        <v>50</v>
      </c>
      <c r="B68" s="10" t="str">
        <f t="shared" si="0"/>
        <v>Chad</v>
      </c>
      <c r="C68" s="167" t="str">
        <f t="shared" si="1"/>
        <v>in Chad</v>
      </c>
    </row>
    <row r="69" spans="1:3">
      <c r="A69" s="167" t="s">
        <v>51</v>
      </c>
      <c r="B69" s="10" t="str">
        <f t="shared" si="0"/>
        <v>Channel Islands</v>
      </c>
      <c r="C69" s="167" t="str">
        <f t="shared" si="1"/>
        <v>in Channel Islands</v>
      </c>
    </row>
    <row r="70" spans="1:3">
      <c r="A70" s="168" t="s">
        <v>52</v>
      </c>
      <c r="B70" s="10" t="str">
        <f t="shared" si="0"/>
        <v>Chile</v>
      </c>
      <c r="C70" s="167" t="str">
        <f t="shared" si="1"/>
        <v>in Chile</v>
      </c>
    </row>
    <row r="71" spans="1:3">
      <c r="A71" s="167" t="s">
        <v>53</v>
      </c>
      <c r="B71" s="10" t="str">
        <f t="shared" si="0"/>
        <v>China</v>
      </c>
      <c r="C71" s="167" t="str">
        <f t="shared" si="1"/>
        <v>in China</v>
      </c>
    </row>
    <row r="72" spans="1:3">
      <c r="A72" s="167" t="s">
        <v>54</v>
      </c>
      <c r="B72" s="10" t="str">
        <f t="shared" si="0"/>
        <v>China, Hong Kong Special Administrative Region</v>
      </c>
      <c r="C72" s="167" t="str">
        <f t="shared" si="1"/>
        <v>in China, Hong Kong Special Administrative Region</v>
      </c>
    </row>
    <row r="73" spans="1:3" ht="25">
      <c r="A73" s="167" t="s">
        <v>55</v>
      </c>
      <c r="B73" s="10" t="str">
        <f t="shared" si="0"/>
        <v>China, Macao Special Administrative Region</v>
      </c>
      <c r="C73" s="167" t="str">
        <f t="shared" si="1"/>
        <v>in China, Macao Special Administrative Region</v>
      </c>
    </row>
    <row r="74" spans="1:3" ht="25">
      <c r="A74" s="167" t="s">
        <v>56</v>
      </c>
      <c r="B74" s="10" t="str">
        <f t="shared" si="0"/>
        <v>Colombia</v>
      </c>
      <c r="C74" s="167" t="str">
        <f t="shared" si="1"/>
        <v>in Colombia</v>
      </c>
    </row>
    <row r="75" spans="1:3">
      <c r="A75" s="167" t="s">
        <v>57</v>
      </c>
      <c r="B75" s="10" t="str">
        <f t="shared" si="0"/>
        <v>Comoros</v>
      </c>
      <c r="C75" s="167" t="str">
        <f t="shared" si="1"/>
        <v>in Comoros</v>
      </c>
    </row>
    <row r="76" spans="1:3">
      <c r="A76" s="167" t="s">
        <v>58</v>
      </c>
      <c r="B76" s="10" t="str">
        <f t="shared" si="0"/>
        <v>Congo</v>
      </c>
      <c r="C76" s="167" t="str">
        <f t="shared" si="1"/>
        <v>in Congo</v>
      </c>
    </row>
    <row r="77" spans="1:3">
      <c r="A77" s="167" t="s">
        <v>59</v>
      </c>
      <c r="B77" s="10" t="str">
        <f t="shared" si="0"/>
        <v>Cook Islands</v>
      </c>
      <c r="C77" s="167" t="str">
        <f t="shared" si="1"/>
        <v>in Cook Islands</v>
      </c>
    </row>
    <row r="78" spans="1:3">
      <c r="A78" s="167" t="s">
        <v>60</v>
      </c>
      <c r="B78" s="10" t="str">
        <f t="shared" si="0"/>
        <v>Costa Rica</v>
      </c>
      <c r="C78" s="167" t="str">
        <f t="shared" si="1"/>
        <v>in Costa Rica</v>
      </c>
    </row>
    <row r="79" spans="1:3">
      <c r="A79" s="167" t="s">
        <v>61</v>
      </c>
      <c r="B79" s="10" t="str">
        <f t="shared" si="0"/>
        <v>Côte d'Ivoire</v>
      </c>
      <c r="C79" s="167" t="str">
        <f t="shared" si="1"/>
        <v>in Côte d'Ivoire</v>
      </c>
    </row>
    <row r="80" spans="1:3">
      <c r="A80" s="167" t="s">
        <v>62</v>
      </c>
      <c r="B80" s="10" t="str">
        <f t="shared" si="0"/>
        <v>Croatia</v>
      </c>
      <c r="C80" s="167" t="str">
        <f t="shared" si="1"/>
        <v>in Croatia</v>
      </c>
    </row>
    <row r="81" spans="1:3">
      <c r="A81" s="167" t="s">
        <v>63</v>
      </c>
      <c r="B81" s="10" t="str">
        <f t="shared" si="0"/>
        <v>Cuba</v>
      </c>
      <c r="C81" s="167" t="str">
        <f t="shared" si="1"/>
        <v>in Cuba</v>
      </c>
    </row>
    <row r="82" spans="1:3">
      <c r="A82" s="167" t="s">
        <v>64</v>
      </c>
      <c r="B82" s="10" t="str">
        <f t="shared" si="0"/>
        <v>Curaçao</v>
      </c>
      <c r="C82" s="167" t="str">
        <f t="shared" si="1"/>
        <v>in Curaçao</v>
      </c>
    </row>
    <row r="83" spans="1:3">
      <c r="A83" s="167" t="s">
        <v>65</v>
      </c>
      <c r="B83" s="10" t="str">
        <f t="shared" si="0"/>
        <v>Cyprus</v>
      </c>
      <c r="C83" s="167" t="str">
        <f t="shared" si="1"/>
        <v>in Cyprus</v>
      </c>
    </row>
    <row r="84" spans="1:3">
      <c r="A84" s="167" t="s">
        <v>66</v>
      </c>
      <c r="B84" s="10" t="str">
        <f t="shared" si="0"/>
        <v>Czech Republic</v>
      </c>
      <c r="C84" s="167" t="str">
        <f t="shared" si="1"/>
        <v>in Czech Republic</v>
      </c>
    </row>
    <row r="85" spans="1:3">
      <c r="A85" s="167" t="s">
        <v>67</v>
      </c>
      <c r="B85" s="10" t="str">
        <f t="shared" si="0"/>
        <v>Democratic People's Republic of Korea</v>
      </c>
      <c r="C85" s="167" t="str">
        <f t="shared" si="1"/>
        <v>in Democratic People's Republic of Korea</v>
      </c>
    </row>
    <row r="86" spans="1:3" ht="25">
      <c r="A86" s="167" t="s">
        <v>68</v>
      </c>
      <c r="B86" s="10" t="str">
        <f t="shared" si="0"/>
        <v>Democratic Republic of the Congo</v>
      </c>
      <c r="C86" s="167" t="str">
        <f t="shared" si="1"/>
        <v>in Democratic Republic of the Congo</v>
      </c>
    </row>
    <row r="87" spans="1:3" ht="25">
      <c r="A87" s="167" t="s">
        <v>69</v>
      </c>
      <c r="B87" s="10" t="str">
        <f t="shared" si="0"/>
        <v>Denmark</v>
      </c>
      <c r="C87" s="167" t="str">
        <f t="shared" si="1"/>
        <v>in Denmark</v>
      </c>
    </row>
    <row r="88" spans="1:3">
      <c r="A88" s="167" t="s">
        <v>70</v>
      </c>
      <c r="B88" s="10" t="str">
        <f t="shared" si="0"/>
        <v>Djibouti</v>
      </c>
      <c r="C88" s="167" t="str">
        <f t="shared" si="1"/>
        <v>in Djibouti</v>
      </c>
    </row>
    <row r="89" spans="1:3">
      <c r="A89" s="167" t="s">
        <v>71</v>
      </c>
      <c r="B89" s="10" t="str">
        <f t="shared" si="0"/>
        <v>Dominica</v>
      </c>
      <c r="C89" s="167" t="str">
        <f t="shared" si="1"/>
        <v>in Dominica</v>
      </c>
    </row>
    <row r="90" spans="1:3">
      <c r="A90" s="167" t="s">
        <v>72</v>
      </c>
      <c r="B90" s="10" t="str">
        <f t="shared" si="0"/>
        <v>Dominican Republic</v>
      </c>
      <c r="C90" s="167" t="str">
        <f t="shared" si="1"/>
        <v>in Dominican Republic</v>
      </c>
    </row>
    <row r="91" spans="1:3">
      <c r="A91" s="167" t="s">
        <v>73</v>
      </c>
      <c r="B91" s="10" t="str">
        <f t="shared" ref="B91:B154" si="2" xml:space="preserve"> "" &amp; A92</f>
        <v>Ecuador</v>
      </c>
      <c r="C91" s="167" t="str">
        <f t="shared" ref="C91:C154" si="3" xml:space="preserve"> "in " &amp; A92 &amp; ""</f>
        <v>in Ecuador</v>
      </c>
    </row>
    <row r="92" spans="1:3">
      <c r="A92" s="167" t="s">
        <v>74</v>
      </c>
      <c r="B92" s="10" t="str">
        <f t="shared" si="2"/>
        <v>Egypt</v>
      </c>
      <c r="C92" s="167" t="str">
        <f t="shared" si="3"/>
        <v>in Egypt</v>
      </c>
    </row>
    <row r="93" spans="1:3">
      <c r="A93" s="167" t="s">
        <v>75</v>
      </c>
      <c r="B93" s="10" t="str">
        <f t="shared" si="2"/>
        <v>El Salvador</v>
      </c>
      <c r="C93" s="167" t="str">
        <f t="shared" si="3"/>
        <v>in El Salvador</v>
      </c>
    </row>
    <row r="94" spans="1:3">
      <c r="A94" s="167" t="s">
        <v>76</v>
      </c>
      <c r="B94" s="10" t="str">
        <f t="shared" si="2"/>
        <v>Equatorial Guinea</v>
      </c>
      <c r="C94" s="167" t="str">
        <f t="shared" si="3"/>
        <v>in Equatorial Guinea</v>
      </c>
    </row>
    <row r="95" spans="1:3">
      <c r="A95" s="167" t="s">
        <v>77</v>
      </c>
      <c r="B95" s="10" t="str">
        <f t="shared" si="2"/>
        <v>Eritrea</v>
      </c>
      <c r="C95" s="167" t="str">
        <f t="shared" si="3"/>
        <v>in Eritrea</v>
      </c>
    </row>
    <row r="96" spans="1:3">
      <c r="A96" s="167" t="s">
        <v>78</v>
      </c>
      <c r="B96" s="10" t="str">
        <f t="shared" si="2"/>
        <v>Estonia</v>
      </c>
      <c r="C96" s="167" t="str">
        <f t="shared" si="3"/>
        <v>in Estonia</v>
      </c>
    </row>
    <row r="97" spans="1:3">
      <c r="A97" s="167" t="s">
        <v>79</v>
      </c>
      <c r="B97" s="10" t="str">
        <f t="shared" si="2"/>
        <v>Ethiopia</v>
      </c>
      <c r="C97" s="167" t="str">
        <f t="shared" si="3"/>
        <v>in Ethiopia</v>
      </c>
    </row>
    <row r="98" spans="1:3">
      <c r="A98" s="167" t="s">
        <v>80</v>
      </c>
      <c r="B98" s="10" t="str">
        <f t="shared" si="2"/>
        <v>Faeroe Islands</v>
      </c>
      <c r="C98" s="167" t="str">
        <f t="shared" si="3"/>
        <v>in Faeroe Islands</v>
      </c>
    </row>
    <row r="99" spans="1:3">
      <c r="A99" s="167" t="s">
        <v>81</v>
      </c>
      <c r="B99" s="10" t="str">
        <f t="shared" si="2"/>
        <v>Falkland Islands (Malvinas)</v>
      </c>
      <c r="C99" s="167" t="str">
        <f t="shared" si="3"/>
        <v>in Falkland Islands (Malvinas)</v>
      </c>
    </row>
    <row r="100" spans="1:3">
      <c r="A100" s="167" t="s">
        <v>82</v>
      </c>
      <c r="B100" s="10" t="str">
        <f t="shared" si="2"/>
        <v>Fiji</v>
      </c>
      <c r="C100" s="167" t="str">
        <f t="shared" si="3"/>
        <v>in Fiji</v>
      </c>
    </row>
    <row r="101" spans="1:3">
      <c r="A101" s="167" t="s">
        <v>83</v>
      </c>
      <c r="B101" s="10" t="str">
        <f t="shared" si="2"/>
        <v>Finland</v>
      </c>
      <c r="C101" s="167" t="str">
        <f t="shared" si="3"/>
        <v>in Finland</v>
      </c>
    </row>
    <row r="102" spans="1:3">
      <c r="A102" s="167" t="s">
        <v>84</v>
      </c>
      <c r="B102" s="10" t="str">
        <f t="shared" si="2"/>
        <v>France</v>
      </c>
      <c r="C102" s="167" t="str">
        <f t="shared" si="3"/>
        <v>in France</v>
      </c>
    </row>
    <row r="103" spans="1:3">
      <c r="A103" s="167" t="s">
        <v>85</v>
      </c>
      <c r="B103" s="10" t="str">
        <f t="shared" si="2"/>
        <v>French Guiana</v>
      </c>
      <c r="C103" s="167" t="str">
        <f t="shared" si="3"/>
        <v>in French Guiana</v>
      </c>
    </row>
    <row r="104" spans="1:3">
      <c r="A104" s="167" t="s">
        <v>86</v>
      </c>
      <c r="B104" s="10" t="str">
        <f t="shared" si="2"/>
        <v>French Polynesia</v>
      </c>
      <c r="C104" s="167" t="str">
        <f t="shared" si="3"/>
        <v>in French Polynesia</v>
      </c>
    </row>
    <row r="105" spans="1:3">
      <c r="A105" s="167" t="s">
        <v>87</v>
      </c>
      <c r="B105" s="10" t="str">
        <f t="shared" si="2"/>
        <v>Gabon</v>
      </c>
      <c r="C105" s="167" t="str">
        <f t="shared" si="3"/>
        <v>in Gabon</v>
      </c>
    </row>
    <row r="106" spans="1:3">
      <c r="A106" s="167" t="s">
        <v>88</v>
      </c>
      <c r="B106" s="10" t="str">
        <f t="shared" si="2"/>
        <v>Gambia</v>
      </c>
      <c r="C106" s="167" t="str">
        <f t="shared" si="3"/>
        <v>in Gambia</v>
      </c>
    </row>
    <row r="107" spans="1:3">
      <c r="A107" s="167" t="s">
        <v>89</v>
      </c>
      <c r="B107" s="10" t="str">
        <f t="shared" si="2"/>
        <v>Georgia</v>
      </c>
      <c r="C107" s="167" t="str">
        <f t="shared" si="3"/>
        <v>in Georgia</v>
      </c>
    </row>
    <row r="108" spans="1:3">
      <c r="A108" s="167" t="s">
        <v>90</v>
      </c>
      <c r="B108" s="10" t="str">
        <f t="shared" si="2"/>
        <v>Germany</v>
      </c>
      <c r="C108" s="167" t="str">
        <f t="shared" si="3"/>
        <v>in Germany</v>
      </c>
    </row>
    <row r="109" spans="1:3">
      <c r="A109" s="167" t="s">
        <v>91</v>
      </c>
      <c r="B109" s="10" t="str">
        <f t="shared" si="2"/>
        <v>Ghana</v>
      </c>
      <c r="C109" s="167" t="str">
        <f t="shared" si="3"/>
        <v>in Ghana</v>
      </c>
    </row>
    <row r="110" spans="1:3">
      <c r="A110" s="167" t="s">
        <v>92</v>
      </c>
      <c r="B110" s="10" t="str">
        <f t="shared" si="2"/>
        <v>Gibraltar</v>
      </c>
      <c r="C110" s="167" t="str">
        <f t="shared" si="3"/>
        <v>in Gibraltar</v>
      </c>
    </row>
    <row r="111" spans="1:3">
      <c r="A111" s="167" t="s">
        <v>93</v>
      </c>
      <c r="B111" s="10" t="str">
        <f t="shared" si="2"/>
        <v>Greece</v>
      </c>
      <c r="C111" s="167" t="str">
        <f t="shared" si="3"/>
        <v>in Greece</v>
      </c>
    </row>
    <row r="112" spans="1:3">
      <c r="A112" s="167" t="s">
        <v>94</v>
      </c>
      <c r="B112" s="10" t="str">
        <f t="shared" si="2"/>
        <v>Greenland</v>
      </c>
      <c r="C112" s="167" t="str">
        <f t="shared" si="3"/>
        <v>in Greenland</v>
      </c>
    </row>
    <row r="113" spans="1:3">
      <c r="A113" s="167" t="s">
        <v>95</v>
      </c>
      <c r="B113" s="10" t="str">
        <f t="shared" si="2"/>
        <v>Grenada</v>
      </c>
      <c r="C113" s="167" t="str">
        <f t="shared" si="3"/>
        <v>in Grenada</v>
      </c>
    </row>
    <row r="114" spans="1:3">
      <c r="A114" s="167" t="s">
        <v>96</v>
      </c>
      <c r="B114" s="10" t="str">
        <f t="shared" si="2"/>
        <v>Guadeloupe</v>
      </c>
      <c r="C114" s="167" t="str">
        <f t="shared" si="3"/>
        <v>in Guadeloupe</v>
      </c>
    </row>
    <row r="115" spans="1:3">
      <c r="A115" s="167" t="s">
        <v>97</v>
      </c>
      <c r="B115" s="10" t="str">
        <f t="shared" si="2"/>
        <v>Guam</v>
      </c>
      <c r="C115" s="167" t="str">
        <f t="shared" si="3"/>
        <v>in Guam</v>
      </c>
    </row>
    <row r="116" spans="1:3">
      <c r="A116" s="167" t="s">
        <v>98</v>
      </c>
      <c r="B116" s="10" t="str">
        <f t="shared" si="2"/>
        <v>Guatemala</v>
      </c>
      <c r="C116" s="167" t="str">
        <f t="shared" si="3"/>
        <v>in Guatemala</v>
      </c>
    </row>
    <row r="117" spans="1:3">
      <c r="A117" s="167" t="s">
        <v>99</v>
      </c>
      <c r="B117" s="10" t="str">
        <f t="shared" si="2"/>
        <v>Guernsey</v>
      </c>
      <c r="C117" s="167" t="str">
        <f t="shared" si="3"/>
        <v>in Guernsey</v>
      </c>
    </row>
    <row r="118" spans="1:3">
      <c r="A118" s="167" t="s">
        <v>100</v>
      </c>
      <c r="B118" s="10" t="str">
        <f t="shared" si="2"/>
        <v>Guinea</v>
      </c>
      <c r="C118" s="167" t="str">
        <f t="shared" si="3"/>
        <v>in Guinea</v>
      </c>
    </row>
    <row r="119" spans="1:3">
      <c r="A119" s="167" t="s">
        <v>101</v>
      </c>
      <c r="B119" s="10" t="str">
        <f t="shared" si="2"/>
        <v>Guinea-Bissau</v>
      </c>
      <c r="C119" s="167" t="str">
        <f t="shared" si="3"/>
        <v>in Guinea-Bissau</v>
      </c>
    </row>
    <row r="120" spans="1:3">
      <c r="A120" s="167" t="s">
        <v>102</v>
      </c>
      <c r="B120" s="10" t="str">
        <f t="shared" si="2"/>
        <v>Guyana</v>
      </c>
      <c r="C120" s="167" t="str">
        <f t="shared" si="3"/>
        <v>in Guyana</v>
      </c>
    </row>
    <row r="121" spans="1:3">
      <c r="A121" s="167" t="s">
        <v>103</v>
      </c>
      <c r="B121" s="10" t="str">
        <f t="shared" si="2"/>
        <v>Haiti</v>
      </c>
      <c r="C121" s="167" t="str">
        <f t="shared" si="3"/>
        <v>in Haiti</v>
      </c>
    </row>
    <row r="122" spans="1:3">
      <c r="A122" s="167" t="s">
        <v>104</v>
      </c>
      <c r="B122" s="10" t="str">
        <f t="shared" si="2"/>
        <v>Holy See</v>
      </c>
      <c r="C122" s="167" t="str">
        <f t="shared" si="3"/>
        <v>in Holy See</v>
      </c>
    </row>
    <row r="123" spans="1:3">
      <c r="A123" s="167" t="s">
        <v>105</v>
      </c>
      <c r="B123" s="10" t="str">
        <f t="shared" si="2"/>
        <v>Honduras</v>
      </c>
      <c r="C123" s="167" t="str">
        <f t="shared" si="3"/>
        <v>in Honduras</v>
      </c>
    </row>
    <row r="124" spans="1:3">
      <c r="A124" s="167" t="s">
        <v>106</v>
      </c>
      <c r="B124" s="10" t="str">
        <f t="shared" si="2"/>
        <v>Hungary</v>
      </c>
      <c r="C124" s="167" t="str">
        <f t="shared" si="3"/>
        <v>in Hungary</v>
      </c>
    </row>
    <row r="125" spans="1:3">
      <c r="A125" s="167" t="s">
        <v>107</v>
      </c>
      <c r="B125" s="10" t="str">
        <f t="shared" si="2"/>
        <v>Iceland</v>
      </c>
      <c r="C125" s="167" t="str">
        <f t="shared" si="3"/>
        <v>in Iceland</v>
      </c>
    </row>
    <row r="126" spans="1:3">
      <c r="A126" s="167" t="s">
        <v>108</v>
      </c>
      <c r="B126" s="10" t="str">
        <f t="shared" si="2"/>
        <v>India</v>
      </c>
      <c r="C126" s="167" t="str">
        <f t="shared" si="3"/>
        <v>in India</v>
      </c>
    </row>
    <row r="127" spans="1:3">
      <c r="A127" s="167" t="s">
        <v>109</v>
      </c>
      <c r="B127" s="10" t="str">
        <f t="shared" si="2"/>
        <v>Indonesia</v>
      </c>
      <c r="C127" s="167" t="str">
        <f t="shared" si="3"/>
        <v>in Indonesia</v>
      </c>
    </row>
    <row r="128" spans="1:3">
      <c r="A128" s="167" t="s">
        <v>110</v>
      </c>
      <c r="B128" s="10" t="str">
        <f t="shared" si="2"/>
        <v>Iran (Islamic Republic of)</v>
      </c>
      <c r="C128" s="167" t="str">
        <f t="shared" si="3"/>
        <v>in Iran (Islamic Republic of)</v>
      </c>
    </row>
    <row r="129" spans="1:3">
      <c r="A129" s="167" t="s">
        <v>111</v>
      </c>
      <c r="B129" s="10" t="str">
        <f t="shared" si="2"/>
        <v>Iraq</v>
      </c>
      <c r="C129" s="167" t="str">
        <f t="shared" si="3"/>
        <v>in Iraq</v>
      </c>
    </row>
    <row r="130" spans="1:3">
      <c r="A130" s="167" t="s">
        <v>112</v>
      </c>
      <c r="B130" s="10" t="str">
        <f t="shared" si="2"/>
        <v>Ireland</v>
      </c>
      <c r="C130" s="167" t="str">
        <f t="shared" si="3"/>
        <v>in Ireland</v>
      </c>
    </row>
    <row r="131" spans="1:3">
      <c r="A131" s="167" t="s">
        <v>113</v>
      </c>
      <c r="B131" s="10" t="str">
        <f t="shared" si="2"/>
        <v>Isle of Man</v>
      </c>
      <c r="C131" s="167" t="str">
        <f t="shared" si="3"/>
        <v>in Isle of Man</v>
      </c>
    </row>
    <row r="132" spans="1:3">
      <c r="A132" s="167" t="s">
        <v>114</v>
      </c>
      <c r="B132" s="10" t="str">
        <f t="shared" si="2"/>
        <v>Israel</v>
      </c>
      <c r="C132" s="167" t="str">
        <f t="shared" si="3"/>
        <v>in Israel</v>
      </c>
    </row>
    <row r="133" spans="1:3">
      <c r="A133" s="167" t="s">
        <v>115</v>
      </c>
      <c r="B133" s="10" t="str">
        <f t="shared" si="2"/>
        <v>Italy</v>
      </c>
      <c r="C133" s="167" t="str">
        <f t="shared" si="3"/>
        <v>in Italy</v>
      </c>
    </row>
    <row r="134" spans="1:3">
      <c r="A134" s="167" t="s">
        <v>116</v>
      </c>
      <c r="B134" s="10" t="str">
        <f t="shared" si="2"/>
        <v>Jamaica</v>
      </c>
      <c r="C134" s="167" t="str">
        <f t="shared" si="3"/>
        <v>in Jamaica</v>
      </c>
    </row>
    <row r="135" spans="1:3">
      <c r="A135" s="167" t="s">
        <v>117</v>
      </c>
      <c r="B135" s="10" t="str">
        <f t="shared" si="2"/>
        <v>Japan</v>
      </c>
      <c r="C135" s="167" t="str">
        <f t="shared" si="3"/>
        <v>in Japan</v>
      </c>
    </row>
    <row r="136" spans="1:3">
      <c r="A136" s="167" t="s">
        <v>118</v>
      </c>
      <c r="B136" s="10" t="str">
        <f t="shared" si="2"/>
        <v>Jersey</v>
      </c>
      <c r="C136" s="167" t="str">
        <f t="shared" si="3"/>
        <v>in Jersey</v>
      </c>
    </row>
    <row r="137" spans="1:3">
      <c r="A137" s="168" t="s">
        <v>119</v>
      </c>
      <c r="B137" s="10" t="str">
        <f t="shared" si="2"/>
        <v>Jordan</v>
      </c>
      <c r="C137" s="167" t="str">
        <f t="shared" si="3"/>
        <v>in Jordan</v>
      </c>
    </row>
    <row r="138" spans="1:3">
      <c r="A138" s="167" t="s">
        <v>120</v>
      </c>
      <c r="B138" s="10" t="str">
        <f t="shared" si="2"/>
        <v>Kazakhstan</v>
      </c>
      <c r="C138" s="167" t="str">
        <f t="shared" si="3"/>
        <v>in Kazakhstan</v>
      </c>
    </row>
    <row r="139" spans="1:3">
      <c r="A139" s="167" t="s">
        <v>121</v>
      </c>
      <c r="B139" s="10" t="str">
        <f t="shared" si="2"/>
        <v>Kenya</v>
      </c>
      <c r="C139" s="167" t="str">
        <f t="shared" si="3"/>
        <v>in Kenya</v>
      </c>
    </row>
    <row r="140" spans="1:3">
      <c r="A140" s="167" t="s">
        <v>122</v>
      </c>
      <c r="B140" s="10" t="str">
        <f t="shared" si="2"/>
        <v>Kiribati</v>
      </c>
      <c r="C140" s="167" t="str">
        <f t="shared" si="3"/>
        <v>in Kiribati</v>
      </c>
    </row>
    <row r="141" spans="1:3">
      <c r="A141" s="167" t="s">
        <v>123</v>
      </c>
      <c r="B141" s="10" t="str">
        <f t="shared" si="2"/>
        <v>Kuwait</v>
      </c>
      <c r="C141" s="167" t="str">
        <f t="shared" si="3"/>
        <v>in Kuwait</v>
      </c>
    </row>
    <row r="142" spans="1:3">
      <c r="A142" s="167" t="s">
        <v>124</v>
      </c>
      <c r="B142" s="10" t="str">
        <f t="shared" si="2"/>
        <v>Kyrgyzstan</v>
      </c>
      <c r="C142" s="167" t="str">
        <f t="shared" si="3"/>
        <v>in Kyrgyzstan</v>
      </c>
    </row>
    <row r="143" spans="1:3">
      <c r="A143" s="167" t="s">
        <v>125</v>
      </c>
      <c r="B143" s="10" t="str">
        <f t="shared" si="2"/>
        <v>Lao People's Democratic Republic</v>
      </c>
      <c r="C143" s="167" t="str">
        <f t="shared" si="3"/>
        <v>in Lao People's Democratic Republic</v>
      </c>
    </row>
    <row r="144" spans="1:3" ht="25">
      <c r="A144" s="167" t="s">
        <v>126</v>
      </c>
      <c r="B144" s="10" t="str">
        <f t="shared" si="2"/>
        <v>Latvia</v>
      </c>
      <c r="C144" s="167" t="str">
        <f t="shared" si="3"/>
        <v>in Latvia</v>
      </c>
    </row>
    <row r="145" spans="1:3">
      <c r="A145" s="167" t="s">
        <v>127</v>
      </c>
      <c r="B145" s="10" t="str">
        <f t="shared" si="2"/>
        <v>Lebanon</v>
      </c>
      <c r="C145" s="167" t="str">
        <f t="shared" si="3"/>
        <v>in Lebanon</v>
      </c>
    </row>
    <row r="146" spans="1:3">
      <c r="A146" s="167" t="s">
        <v>128</v>
      </c>
      <c r="B146" s="10" t="str">
        <f t="shared" si="2"/>
        <v>Lesotho</v>
      </c>
      <c r="C146" s="167" t="str">
        <f t="shared" si="3"/>
        <v>in Lesotho</v>
      </c>
    </row>
    <row r="147" spans="1:3">
      <c r="A147" s="167" t="s">
        <v>129</v>
      </c>
      <c r="B147" s="10" t="str">
        <f t="shared" si="2"/>
        <v>Liberia</v>
      </c>
      <c r="C147" s="167" t="str">
        <f t="shared" si="3"/>
        <v>in Liberia</v>
      </c>
    </row>
    <row r="148" spans="1:3">
      <c r="A148" s="167" t="s">
        <v>130</v>
      </c>
      <c r="B148" s="10" t="str">
        <f t="shared" si="2"/>
        <v>Libya</v>
      </c>
      <c r="C148" s="167" t="str">
        <f t="shared" si="3"/>
        <v>in Libya</v>
      </c>
    </row>
    <row r="149" spans="1:3">
      <c r="A149" s="167" t="s">
        <v>131</v>
      </c>
      <c r="B149" s="10" t="str">
        <f t="shared" si="2"/>
        <v>Liechtenstein</v>
      </c>
      <c r="C149" s="167" t="str">
        <f t="shared" si="3"/>
        <v>in Liechtenstein</v>
      </c>
    </row>
    <row r="150" spans="1:3">
      <c r="A150" s="167" t="s">
        <v>132</v>
      </c>
      <c r="B150" s="10" t="str">
        <f t="shared" si="2"/>
        <v>Lithuania</v>
      </c>
      <c r="C150" s="167" t="str">
        <f t="shared" si="3"/>
        <v>in Lithuania</v>
      </c>
    </row>
    <row r="151" spans="1:3">
      <c r="A151" s="167" t="s">
        <v>133</v>
      </c>
      <c r="B151" s="10" t="str">
        <f t="shared" si="2"/>
        <v>Luxembourg</v>
      </c>
      <c r="C151" s="167" t="str">
        <f t="shared" si="3"/>
        <v>in Luxembourg</v>
      </c>
    </row>
    <row r="152" spans="1:3">
      <c r="A152" s="167" t="s">
        <v>134</v>
      </c>
      <c r="B152" s="10" t="str">
        <f t="shared" si="2"/>
        <v>Madagascar</v>
      </c>
      <c r="C152" s="167" t="str">
        <f t="shared" si="3"/>
        <v>in Madagascar</v>
      </c>
    </row>
    <row r="153" spans="1:3">
      <c r="A153" s="167" t="s">
        <v>135</v>
      </c>
      <c r="B153" s="10" t="str">
        <f t="shared" si="2"/>
        <v>Malawi</v>
      </c>
      <c r="C153" s="167" t="str">
        <f t="shared" si="3"/>
        <v>in Malawi</v>
      </c>
    </row>
    <row r="154" spans="1:3">
      <c r="A154" s="167" t="s">
        <v>136</v>
      </c>
      <c r="B154" s="10" t="str">
        <f t="shared" si="2"/>
        <v>Malaysia</v>
      </c>
      <c r="C154" s="167" t="str">
        <f t="shared" si="3"/>
        <v>in Malaysia</v>
      </c>
    </row>
    <row r="155" spans="1:3">
      <c r="A155" s="167" t="s">
        <v>137</v>
      </c>
      <c r="B155" s="10" t="str">
        <f t="shared" ref="B155:B218" si="4" xml:space="preserve"> "" &amp; A156</f>
        <v>Maldives</v>
      </c>
      <c r="C155" s="167" t="str">
        <f t="shared" ref="C155:C218" si="5" xml:space="preserve"> "in " &amp; A156 &amp; ""</f>
        <v>in Maldives</v>
      </c>
    </row>
    <row r="156" spans="1:3">
      <c r="A156" s="167" t="s">
        <v>138</v>
      </c>
      <c r="B156" s="10" t="str">
        <f t="shared" si="4"/>
        <v>Mali</v>
      </c>
      <c r="C156" s="167" t="str">
        <f t="shared" si="5"/>
        <v>in Mali</v>
      </c>
    </row>
    <row r="157" spans="1:3">
      <c r="A157" s="167" t="s">
        <v>139</v>
      </c>
      <c r="B157" s="10" t="str">
        <f t="shared" si="4"/>
        <v>Malta</v>
      </c>
      <c r="C157" s="167" t="str">
        <f t="shared" si="5"/>
        <v>in Malta</v>
      </c>
    </row>
    <row r="158" spans="1:3">
      <c r="A158" s="167" t="s">
        <v>140</v>
      </c>
      <c r="B158" s="10" t="str">
        <f t="shared" si="4"/>
        <v>Marshall Islands</v>
      </c>
      <c r="C158" s="167" t="str">
        <f t="shared" si="5"/>
        <v>in Marshall Islands</v>
      </c>
    </row>
    <row r="159" spans="1:3">
      <c r="A159" s="167" t="s">
        <v>141</v>
      </c>
      <c r="B159" s="10" t="str">
        <f t="shared" si="4"/>
        <v>Martinique</v>
      </c>
      <c r="C159" s="167" t="str">
        <f t="shared" si="5"/>
        <v>in Martinique</v>
      </c>
    </row>
    <row r="160" spans="1:3">
      <c r="A160" s="167" t="s">
        <v>142</v>
      </c>
      <c r="B160" s="10" t="str">
        <f t="shared" si="4"/>
        <v>Mauritania</v>
      </c>
      <c r="C160" s="167" t="str">
        <f t="shared" si="5"/>
        <v>in Mauritania</v>
      </c>
    </row>
    <row r="161" spans="1:3">
      <c r="A161" s="167" t="s">
        <v>143</v>
      </c>
      <c r="B161" s="10" t="str">
        <f t="shared" si="4"/>
        <v>Mauritius</v>
      </c>
      <c r="C161" s="167" t="str">
        <f t="shared" si="5"/>
        <v>in Mauritius</v>
      </c>
    </row>
    <row r="162" spans="1:3">
      <c r="A162" s="167" t="s">
        <v>144</v>
      </c>
      <c r="B162" s="10" t="str">
        <f t="shared" si="4"/>
        <v>Mayotte</v>
      </c>
      <c r="C162" s="167" t="str">
        <f t="shared" si="5"/>
        <v>in Mayotte</v>
      </c>
    </row>
    <row r="163" spans="1:3">
      <c r="A163" s="168" t="s">
        <v>145</v>
      </c>
      <c r="B163" s="10" t="str">
        <f t="shared" si="4"/>
        <v>Mexico</v>
      </c>
      <c r="C163" s="167" t="str">
        <f t="shared" si="5"/>
        <v>in Mexico</v>
      </c>
    </row>
    <row r="164" spans="1:3">
      <c r="A164" s="167" t="s">
        <v>146</v>
      </c>
      <c r="B164" s="10" t="str">
        <f t="shared" si="4"/>
        <v>Micronesia (Federated States of)</v>
      </c>
      <c r="C164" s="167" t="str">
        <f t="shared" si="5"/>
        <v>in Micronesia (Federated States of)</v>
      </c>
    </row>
    <row r="165" spans="1:3">
      <c r="A165" s="167" t="s">
        <v>147</v>
      </c>
      <c r="B165" s="10" t="str">
        <f t="shared" si="4"/>
        <v>Monaco</v>
      </c>
      <c r="C165" s="167" t="str">
        <f t="shared" si="5"/>
        <v>in Monaco</v>
      </c>
    </row>
    <row r="166" spans="1:3">
      <c r="A166" s="167" t="s">
        <v>148</v>
      </c>
      <c r="B166" s="10" t="str">
        <f t="shared" si="4"/>
        <v>Mongolia</v>
      </c>
      <c r="C166" s="167" t="str">
        <f t="shared" si="5"/>
        <v>in Mongolia</v>
      </c>
    </row>
    <row r="167" spans="1:3">
      <c r="A167" s="167" t="s">
        <v>149</v>
      </c>
      <c r="B167" s="10" t="str">
        <f t="shared" si="4"/>
        <v>Montenegro</v>
      </c>
      <c r="C167" s="167" t="str">
        <f t="shared" si="5"/>
        <v>in Montenegro</v>
      </c>
    </row>
    <row r="168" spans="1:3">
      <c r="A168" s="167" t="s">
        <v>150</v>
      </c>
      <c r="B168" s="10" t="str">
        <f t="shared" si="4"/>
        <v>Montserrat</v>
      </c>
      <c r="C168" s="167" t="str">
        <f t="shared" si="5"/>
        <v>in Montserrat</v>
      </c>
    </row>
    <row r="169" spans="1:3">
      <c r="A169" s="167" t="s">
        <v>151</v>
      </c>
      <c r="B169" s="10" t="str">
        <f t="shared" si="4"/>
        <v>Morocco</v>
      </c>
      <c r="C169" s="167" t="str">
        <f t="shared" si="5"/>
        <v>in Morocco</v>
      </c>
    </row>
    <row r="170" spans="1:3">
      <c r="A170" s="167" t="s">
        <v>152</v>
      </c>
      <c r="B170" s="10" t="str">
        <f t="shared" si="4"/>
        <v>Mozambique</v>
      </c>
      <c r="C170" s="167" t="str">
        <f t="shared" si="5"/>
        <v>in Mozambique</v>
      </c>
    </row>
    <row r="171" spans="1:3">
      <c r="A171" s="167" t="s">
        <v>153</v>
      </c>
      <c r="B171" s="10" t="str">
        <f t="shared" si="4"/>
        <v>Myanmar</v>
      </c>
      <c r="C171" s="167" t="str">
        <f t="shared" si="5"/>
        <v>in Myanmar</v>
      </c>
    </row>
    <row r="172" spans="1:3">
      <c r="A172" s="167" t="s">
        <v>154</v>
      </c>
      <c r="B172" s="10" t="str">
        <f t="shared" si="4"/>
        <v>Namibia</v>
      </c>
      <c r="C172" s="167" t="str">
        <f t="shared" si="5"/>
        <v>in Namibia</v>
      </c>
    </row>
    <row r="173" spans="1:3">
      <c r="A173" s="167" t="s">
        <v>155</v>
      </c>
      <c r="B173" s="10" t="str">
        <f t="shared" si="4"/>
        <v>Nauru</v>
      </c>
      <c r="C173" s="167" t="str">
        <f t="shared" si="5"/>
        <v>in Nauru</v>
      </c>
    </row>
    <row r="174" spans="1:3">
      <c r="A174" s="167" t="s">
        <v>156</v>
      </c>
      <c r="B174" s="10" t="str">
        <f t="shared" si="4"/>
        <v>Nepal</v>
      </c>
      <c r="C174" s="167" t="str">
        <f t="shared" si="5"/>
        <v>in Nepal</v>
      </c>
    </row>
    <row r="175" spans="1:3">
      <c r="A175" s="167" t="s">
        <v>157</v>
      </c>
      <c r="B175" s="10" t="str">
        <f t="shared" si="4"/>
        <v>Netherlands</v>
      </c>
      <c r="C175" s="167" t="str">
        <f t="shared" si="5"/>
        <v>in Netherlands</v>
      </c>
    </row>
    <row r="176" spans="1:3">
      <c r="A176" s="167" t="s">
        <v>158</v>
      </c>
      <c r="B176" s="10" t="str">
        <f t="shared" si="4"/>
        <v>New Caledonia</v>
      </c>
      <c r="C176" s="167" t="str">
        <f t="shared" si="5"/>
        <v>in New Caledonia</v>
      </c>
    </row>
    <row r="177" spans="1:3">
      <c r="A177" s="167" t="s">
        <v>159</v>
      </c>
      <c r="B177" s="10" t="str">
        <f t="shared" si="4"/>
        <v>New Zealand</v>
      </c>
      <c r="C177" s="167" t="str">
        <f t="shared" si="5"/>
        <v>in New Zealand</v>
      </c>
    </row>
    <row r="178" spans="1:3">
      <c r="A178" s="167" t="s">
        <v>160</v>
      </c>
      <c r="B178" s="10" t="str">
        <f t="shared" si="4"/>
        <v>Nicaragua</v>
      </c>
      <c r="C178" s="167" t="str">
        <f t="shared" si="5"/>
        <v>in Nicaragua</v>
      </c>
    </row>
    <row r="179" spans="1:3">
      <c r="A179" s="167" t="s">
        <v>161</v>
      </c>
      <c r="B179" s="10" t="str">
        <f t="shared" si="4"/>
        <v>Niger</v>
      </c>
      <c r="C179" s="167" t="str">
        <f t="shared" si="5"/>
        <v>in Niger</v>
      </c>
    </row>
    <row r="180" spans="1:3">
      <c r="A180" s="167" t="s">
        <v>162</v>
      </c>
      <c r="B180" s="10" t="str">
        <f t="shared" si="4"/>
        <v>Nigeria</v>
      </c>
      <c r="C180" s="167" t="str">
        <f t="shared" si="5"/>
        <v>in Nigeria</v>
      </c>
    </row>
    <row r="181" spans="1:3">
      <c r="A181" s="167" t="s">
        <v>163</v>
      </c>
      <c r="B181" s="10" t="str">
        <f t="shared" si="4"/>
        <v>Niue</v>
      </c>
      <c r="C181" s="167" t="str">
        <f t="shared" si="5"/>
        <v>in Niue</v>
      </c>
    </row>
    <row r="182" spans="1:3">
      <c r="A182" s="167" t="s">
        <v>164</v>
      </c>
      <c r="B182" s="10" t="str">
        <f t="shared" si="4"/>
        <v>Norfolk Island</v>
      </c>
      <c r="C182" s="167" t="str">
        <f t="shared" si="5"/>
        <v>in Norfolk Island</v>
      </c>
    </row>
    <row r="183" spans="1:3">
      <c r="A183" s="167" t="s">
        <v>165</v>
      </c>
      <c r="B183" s="10" t="str">
        <f t="shared" si="4"/>
        <v>Northern Mariana Islands</v>
      </c>
      <c r="C183" s="167" t="str">
        <f t="shared" si="5"/>
        <v>in Northern Mariana Islands</v>
      </c>
    </row>
    <row r="184" spans="1:3">
      <c r="A184" s="167" t="s">
        <v>166</v>
      </c>
      <c r="B184" s="10" t="str">
        <f t="shared" si="4"/>
        <v>Norway</v>
      </c>
      <c r="C184" s="167" t="str">
        <f t="shared" si="5"/>
        <v>in Norway</v>
      </c>
    </row>
    <row r="185" spans="1:3">
      <c r="A185" s="167" t="s">
        <v>167</v>
      </c>
      <c r="B185" s="10" t="str">
        <f t="shared" si="4"/>
        <v>Oman</v>
      </c>
      <c r="C185" s="167" t="str">
        <f t="shared" si="5"/>
        <v>in Oman</v>
      </c>
    </row>
    <row r="186" spans="1:3">
      <c r="A186" s="167" t="s">
        <v>168</v>
      </c>
      <c r="B186" s="10" t="str">
        <f t="shared" si="4"/>
        <v>Pakistan</v>
      </c>
      <c r="C186" s="167" t="str">
        <f t="shared" si="5"/>
        <v>in Pakistan</v>
      </c>
    </row>
    <row r="187" spans="1:3">
      <c r="A187" s="167" t="s">
        <v>169</v>
      </c>
      <c r="B187" s="10" t="str">
        <f t="shared" si="4"/>
        <v>Palau</v>
      </c>
      <c r="C187" s="167" t="str">
        <f t="shared" si="5"/>
        <v>in Palau</v>
      </c>
    </row>
    <row r="188" spans="1:3">
      <c r="A188" s="167" t="s">
        <v>170</v>
      </c>
      <c r="B188" s="10" t="str">
        <f t="shared" si="4"/>
        <v>Panama</v>
      </c>
      <c r="C188" s="167" t="str">
        <f t="shared" si="5"/>
        <v>in Panama</v>
      </c>
    </row>
    <row r="189" spans="1:3">
      <c r="A189" s="167" t="s">
        <v>171</v>
      </c>
      <c r="B189" s="10" t="str">
        <f t="shared" si="4"/>
        <v>Papua New Guinea</v>
      </c>
      <c r="C189" s="167" t="str">
        <f t="shared" si="5"/>
        <v>in Papua New Guinea</v>
      </c>
    </row>
    <row r="190" spans="1:3">
      <c r="A190" s="167" t="s">
        <v>172</v>
      </c>
      <c r="B190" s="10" t="str">
        <f t="shared" si="4"/>
        <v>Paraguay</v>
      </c>
      <c r="C190" s="167" t="str">
        <f t="shared" si="5"/>
        <v>in Paraguay</v>
      </c>
    </row>
    <row r="191" spans="1:3">
      <c r="A191" s="167" t="s">
        <v>173</v>
      </c>
      <c r="B191" s="10" t="str">
        <f t="shared" si="4"/>
        <v>Peru</v>
      </c>
      <c r="C191" s="167" t="str">
        <f t="shared" si="5"/>
        <v>in Peru</v>
      </c>
    </row>
    <row r="192" spans="1:3">
      <c r="A192" s="167" t="s">
        <v>174</v>
      </c>
      <c r="B192" s="10" t="str">
        <f t="shared" si="4"/>
        <v>Philippines</v>
      </c>
      <c r="C192" s="167" t="str">
        <f t="shared" si="5"/>
        <v>in Philippines</v>
      </c>
    </row>
    <row r="193" spans="1:3">
      <c r="A193" s="167" t="s">
        <v>175</v>
      </c>
      <c r="B193" s="10" t="str">
        <f t="shared" si="4"/>
        <v>Pitcairn</v>
      </c>
      <c r="C193" s="167" t="str">
        <f t="shared" si="5"/>
        <v>in Pitcairn</v>
      </c>
    </row>
    <row r="194" spans="1:3">
      <c r="A194" s="167" t="s">
        <v>176</v>
      </c>
      <c r="B194" s="10" t="str">
        <f t="shared" si="4"/>
        <v>Poland</v>
      </c>
      <c r="C194" s="167" t="str">
        <f t="shared" si="5"/>
        <v>in Poland</v>
      </c>
    </row>
    <row r="195" spans="1:3">
      <c r="A195" s="167" t="s">
        <v>177</v>
      </c>
      <c r="B195" s="10" t="str">
        <f t="shared" si="4"/>
        <v>Portugal</v>
      </c>
      <c r="C195" s="167" t="str">
        <f t="shared" si="5"/>
        <v>in Portugal</v>
      </c>
    </row>
    <row r="196" spans="1:3">
      <c r="A196" s="167" t="s">
        <v>178</v>
      </c>
      <c r="B196" s="10" t="str">
        <f t="shared" si="4"/>
        <v>Puerto Rico</v>
      </c>
      <c r="C196" s="167" t="str">
        <f t="shared" si="5"/>
        <v>in Puerto Rico</v>
      </c>
    </row>
    <row r="197" spans="1:3">
      <c r="A197" s="167" t="s">
        <v>179</v>
      </c>
      <c r="B197" s="10" t="str">
        <f t="shared" si="4"/>
        <v>Qatar</v>
      </c>
      <c r="C197" s="167" t="str">
        <f t="shared" si="5"/>
        <v>in Qatar</v>
      </c>
    </row>
    <row r="198" spans="1:3">
      <c r="A198" s="167" t="s">
        <v>180</v>
      </c>
      <c r="B198" s="10" t="str">
        <f t="shared" si="4"/>
        <v>Republic of Korea</v>
      </c>
      <c r="C198" s="167" t="str">
        <f t="shared" si="5"/>
        <v>in Republic of Korea</v>
      </c>
    </row>
    <row r="199" spans="1:3">
      <c r="A199" s="167" t="s">
        <v>181</v>
      </c>
      <c r="B199" s="10" t="str">
        <f t="shared" si="4"/>
        <v>Republic of Moldova</v>
      </c>
      <c r="C199" s="167" t="str">
        <f t="shared" si="5"/>
        <v>in Republic of Moldova</v>
      </c>
    </row>
    <row r="200" spans="1:3">
      <c r="A200" s="167" t="s">
        <v>182</v>
      </c>
      <c r="B200" s="10" t="str">
        <f t="shared" si="4"/>
        <v>Réunion</v>
      </c>
      <c r="C200" s="167" t="str">
        <f t="shared" si="5"/>
        <v>in Réunion</v>
      </c>
    </row>
    <row r="201" spans="1:3">
      <c r="A201" s="167" t="s">
        <v>183</v>
      </c>
      <c r="B201" s="10" t="str">
        <f t="shared" si="4"/>
        <v>Romania</v>
      </c>
      <c r="C201" s="167" t="str">
        <f t="shared" si="5"/>
        <v>in Romania</v>
      </c>
    </row>
    <row r="202" spans="1:3">
      <c r="A202" s="167" t="s">
        <v>184</v>
      </c>
      <c r="B202" s="10" t="str">
        <f t="shared" si="4"/>
        <v>Russian Federation</v>
      </c>
      <c r="C202" s="167" t="str">
        <f t="shared" si="5"/>
        <v>in Russian Federation</v>
      </c>
    </row>
    <row r="203" spans="1:3">
      <c r="A203" s="167" t="s">
        <v>185</v>
      </c>
      <c r="B203" s="10" t="str">
        <f t="shared" si="4"/>
        <v>Rwanda</v>
      </c>
      <c r="C203" s="167" t="str">
        <f t="shared" si="5"/>
        <v>in Rwanda</v>
      </c>
    </row>
    <row r="204" spans="1:3">
      <c r="A204" s="167" t="s">
        <v>186</v>
      </c>
      <c r="B204" s="10" t="str">
        <f t="shared" si="4"/>
        <v>Saint Barthélemy</v>
      </c>
      <c r="C204" s="167" t="str">
        <f t="shared" si="5"/>
        <v>in Saint Barthélemy</v>
      </c>
    </row>
    <row r="205" spans="1:3">
      <c r="A205" s="167" t="s">
        <v>187</v>
      </c>
      <c r="B205" s="10" t="str">
        <f t="shared" si="4"/>
        <v>Saint Helena</v>
      </c>
      <c r="C205" s="167" t="str">
        <f t="shared" si="5"/>
        <v>in Saint Helena</v>
      </c>
    </row>
    <row r="206" spans="1:3">
      <c r="A206" s="167" t="s">
        <v>188</v>
      </c>
      <c r="B206" s="10" t="str">
        <f t="shared" si="4"/>
        <v>Saint Kitts and Nevis</v>
      </c>
      <c r="C206" s="167" t="str">
        <f t="shared" si="5"/>
        <v>in Saint Kitts and Nevis</v>
      </c>
    </row>
    <row r="207" spans="1:3">
      <c r="A207" s="167" t="s">
        <v>189</v>
      </c>
      <c r="B207" s="10" t="str">
        <f t="shared" si="4"/>
        <v>Saint Lucia</v>
      </c>
      <c r="C207" s="167" t="str">
        <f t="shared" si="5"/>
        <v>in Saint Lucia</v>
      </c>
    </row>
    <row r="208" spans="1:3">
      <c r="A208" s="167" t="s">
        <v>190</v>
      </c>
      <c r="B208" s="10" t="str">
        <f t="shared" si="4"/>
        <v>Saint Martin (French part)</v>
      </c>
      <c r="C208" s="167" t="str">
        <f t="shared" si="5"/>
        <v>in Saint Martin (French part)</v>
      </c>
    </row>
    <row r="209" spans="1:3">
      <c r="A209" s="168" t="s">
        <v>191</v>
      </c>
      <c r="B209" s="10" t="str">
        <f t="shared" si="4"/>
        <v>Saint Pierre and Miquelon</v>
      </c>
      <c r="C209" s="167" t="str">
        <f t="shared" si="5"/>
        <v>in Saint Pierre and Miquelon</v>
      </c>
    </row>
    <row r="210" spans="1:3">
      <c r="A210" s="167" t="s">
        <v>192</v>
      </c>
      <c r="B210" s="10" t="str">
        <f t="shared" si="4"/>
        <v>Saint Vincent and the Grenadines</v>
      </c>
      <c r="C210" s="167" t="str">
        <f t="shared" si="5"/>
        <v>in Saint Vincent and the Grenadines</v>
      </c>
    </row>
    <row r="211" spans="1:3">
      <c r="A211" s="167" t="s">
        <v>193</v>
      </c>
      <c r="B211" s="10" t="str">
        <f t="shared" si="4"/>
        <v>Samoa</v>
      </c>
      <c r="C211" s="167" t="str">
        <f t="shared" si="5"/>
        <v>in Samoa</v>
      </c>
    </row>
    <row r="212" spans="1:3">
      <c r="A212" s="167" t="s">
        <v>194</v>
      </c>
      <c r="B212" s="10" t="str">
        <f t="shared" si="4"/>
        <v>San Marino</v>
      </c>
      <c r="C212" s="167" t="str">
        <f t="shared" si="5"/>
        <v>in San Marino</v>
      </c>
    </row>
    <row r="213" spans="1:3">
      <c r="A213" s="167" t="s">
        <v>195</v>
      </c>
      <c r="B213" s="10" t="str">
        <f t="shared" si="4"/>
        <v>Sao Tome and Principe</v>
      </c>
      <c r="C213" s="167" t="str">
        <f t="shared" si="5"/>
        <v>in Sao Tome and Principe</v>
      </c>
    </row>
    <row r="214" spans="1:3">
      <c r="A214" s="167" t="s">
        <v>196</v>
      </c>
      <c r="B214" s="10" t="str">
        <f t="shared" si="4"/>
        <v>Sark</v>
      </c>
      <c r="C214" s="167" t="str">
        <f t="shared" si="5"/>
        <v>in Sark</v>
      </c>
    </row>
    <row r="215" spans="1:3">
      <c r="A215" s="167" t="s">
        <v>197</v>
      </c>
      <c r="B215" s="10" t="str">
        <f t="shared" si="4"/>
        <v>Saudi Arabia</v>
      </c>
      <c r="C215" s="167" t="str">
        <f t="shared" si="5"/>
        <v>in Saudi Arabia</v>
      </c>
    </row>
    <row r="216" spans="1:3">
      <c r="A216" s="167" t="s">
        <v>198</v>
      </c>
      <c r="B216" s="10" t="str">
        <f t="shared" si="4"/>
        <v>Senegal</v>
      </c>
      <c r="C216" s="167" t="str">
        <f t="shared" si="5"/>
        <v>in Senegal</v>
      </c>
    </row>
    <row r="217" spans="1:3">
      <c r="A217" s="167" t="s">
        <v>199</v>
      </c>
      <c r="B217" s="10" t="str">
        <f t="shared" si="4"/>
        <v>Serbia</v>
      </c>
      <c r="C217" s="167" t="str">
        <f t="shared" si="5"/>
        <v>in Serbia</v>
      </c>
    </row>
    <row r="218" spans="1:3">
      <c r="A218" s="167" t="s">
        <v>200</v>
      </c>
      <c r="B218" s="10" t="str">
        <f t="shared" si="4"/>
        <v>Seychelles</v>
      </c>
      <c r="C218" s="167" t="str">
        <f t="shared" si="5"/>
        <v>in Seychelles</v>
      </c>
    </row>
    <row r="219" spans="1:3">
      <c r="A219" s="167" t="s">
        <v>201</v>
      </c>
      <c r="B219" s="10" t="str">
        <f t="shared" ref="B219:B267" si="6" xml:space="preserve"> "" &amp; A220</f>
        <v>Sierra Leone</v>
      </c>
      <c r="C219" s="167" t="str">
        <f t="shared" ref="C219:C267" si="7" xml:space="preserve"> "in " &amp; A220 &amp; ""</f>
        <v>in Sierra Leone</v>
      </c>
    </row>
    <row r="220" spans="1:3">
      <c r="A220" s="167" t="s">
        <v>202</v>
      </c>
      <c r="B220" s="10" t="str">
        <f t="shared" si="6"/>
        <v>Singapore</v>
      </c>
      <c r="C220" s="167" t="str">
        <f t="shared" si="7"/>
        <v>in Singapore</v>
      </c>
    </row>
    <row r="221" spans="1:3">
      <c r="A221" s="167" t="s">
        <v>203</v>
      </c>
      <c r="B221" s="10" t="str">
        <f t="shared" si="6"/>
        <v>Sint Maarten (Dutch part)</v>
      </c>
      <c r="C221" s="167" t="str">
        <f t="shared" si="7"/>
        <v>in Sint Maarten (Dutch part)</v>
      </c>
    </row>
    <row r="222" spans="1:3">
      <c r="A222" s="168" t="s">
        <v>204</v>
      </c>
      <c r="B222" s="10" t="str">
        <f t="shared" si="6"/>
        <v>Slovakia</v>
      </c>
      <c r="C222" s="167" t="str">
        <f t="shared" si="7"/>
        <v>in Slovakia</v>
      </c>
    </row>
    <row r="223" spans="1:3">
      <c r="A223" s="167" t="s">
        <v>205</v>
      </c>
      <c r="B223" s="10" t="str">
        <f t="shared" si="6"/>
        <v>Slovenia</v>
      </c>
      <c r="C223" s="167" t="str">
        <f t="shared" si="7"/>
        <v>in Slovenia</v>
      </c>
    </row>
    <row r="224" spans="1:3">
      <c r="A224" s="167" t="s">
        <v>206</v>
      </c>
      <c r="B224" s="10" t="str">
        <f t="shared" si="6"/>
        <v>Solomon Islands</v>
      </c>
      <c r="C224" s="167" t="str">
        <f t="shared" si="7"/>
        <v>in Solomon Islands</v>
      </c>
    </row>
    <row r="225" spans="1:3">
      <c r="A225" s="167" t="s">
        <v>207</v>
      </c>
      <c r="B225" s="10" t="str">
        <f t="shared" si="6"/>
        <v>Somalia</v>
      </c>
      <c r="C225" s="167" t="str">
        <f t="shared" si="7"/>
        <v>in Somalia</v>
      </c>
    </row>
    <row r="226" spans="1:3">
      <c r="A226" s="167" t="s">
        <v>208</v>
      </c>
      <c r="B226" s="10" t="str">
        <f t="shared" si="6"/>
        <v>South Africa</v>
      </c>
      <c r="C226" s="167" t="str">
        <f t="shared" si="7"/>
        <v>in South Africa</v>
      </c>
    </row>
    <row r="227" spans="1:3">
      <c r="A227" s="167" t="s">
        <v>209</v>
      </c>
      <c r="B227" s="10" t="str">
        <f t="shared" si="6"/>
        <v>South Sudan</v>
      </c>
      <c r="C227" s="167" t="str">
        <f t="shared" si="7"/>
        <v>in South Sudan</v>
      </c>
    </row>
    <row r="228" spans="1:3">
      <c r="A228" s="167" t="s">
        <v>210</v>
      </c>
      <c r="B228" s="10" t="str">
        <f t="shared" si="6"/>
        <v>Spain</v>
      </c>
      <c r="C228" s="167" t="str">
        <f t="shared" si="7"/>
        <v>in Spain</v>
      </c>
    </row>
    <row r="229" spans="1:3">
      <c r="A229" s="167" t="s">
        <v>211</v>
      </c>
      <c r="B229" s="10" t="str">
        <f t="shared" si="6"/>
        <v>Sri Lanka</v>
      </c>
      <c r="C229" s="167" t="str">
        <f t="shared" si="7"/>
        <v>in Sri Lanka</v>
      </c>
    </row>
    <row r="230" spans="1:3">
      <c r="A230" s="167" t="s">
        <v>212</v>
      </c>
      <c r="B230" s="10" t="str">
        <f t="shared" si="6"/>
        <v>State of Palestine</v>
      </c>
      <c r="C230" s="167" t="str">
        <f t="shared" si="7"/>
        <v>in State of Palestine</v>
      </c>
    </row>
    <row r="231" spans="1:3">
      <c r="A231" s="167" t="s">
        <v>213</v>
      </c>
      <c r="B231" s="10" t="str">
        <f t="shared" si="6"/>
        <v>Sudan</v>
      </c>
      <c r="C231" s="167" t="str">
        <f t="shared" si="7"/>
        <v>in Sudan</v>
      </c>
    </row>
    <row r="232" spans="1:3">
      <c r="A232" s="167" t="s">
        <v>214</v>
      </c>
      <c r="B232" s="10" t="str">
        <f t="shared" si="6"/>
        <v>Suriname</v>
      </c>
      <c r="C232" s="167" t="str">
        <f t="shared" si="7"/>
        <v>in Suriname</v>
      </c>
    </row>
    <row r="233" spans="1:3">
      <c r="A233" s="167" t="s">
        <v>215</v>
      </c>
      <c r="B233" s="10" t="str">
        <f t="shared" si="6"/>
        <v>Svalbard and Jan Mayen Islands</v>
      </c>
      <c r="C233" s="167" t="str">
        <f t="shared" si="7"/>
        <v>in Svalbard and Jan Mayen Islands</v>
      </c>
    </row>
    <row r="234" spans="1:3">
      <c r="A234" s="167" t="s">
        <v>216</v>
      </c>
      <c r="B234" s="10" t="str">
        <f t="shared" si="6"/>
        <v>Swaziland</v>
      </c>
      <c r="C234" s="167" t="str">
        <f t="shared" si="7"/>
        <v>in Swaziland</v>
      </c>
    </row>
    <row r="235" spans="1:3">
      <c r="A235" s="167" t="s">
        <v>217</v>
      </c>
      <c r="B235" s="10" t="str">
        <f t="shared" si="6"/>
        <v>Sweden</v>
      </c>
      <c r="C235" s="167" t="str">
        <f t="shared" si="7"/>
        <v>in Sweden</v>
      </c>
    </row>
    <row r="236" spans="1:3">
      <c r="A236" s="167" t="s">
        <v>218</v>
      </c>
      <c r="B236" s="10" t="str">
        <f t="shared" si="6"/>
        <v>Switzerland</v>
      </c>
      <c r="C236" s="167" t="str">
        <f t="shared" si="7"/>
        <v>in Switzerland</v>
      </c>
    </row>
    <row r="237" spans="1:3">
      <c r="A237" s="167" t="s">
        <v>219</v>
      </c>
      <c r="B237" s="10" t="str">
        <f t="shared" si="6"/>
        <v>Syrian Arab Republic</v>
      </c>
      <c r="C237" s="167" t="str">
        <f t="shared" si="7"/>
        <v>in Syrian Arab Republic</v>
      </c>
    </row>
    <row r="238" spans="1:3">
      <c r="A238" s="167" t="s">
        <v>220</v>
      </c>
      <c r="B238" s="10" t="str">
        <f t="shared" si="6"/>
        <v>Tajikistan</v>
      </c>
      <c r="C238" s="167" t="str">
        <f t="shared" si="7"/>
        <v>in Tajikistan</v>
      </c>
    </row>
    <row r="239" spans="1:3">
      <c r="A239" s="167" t="s">
        <v>221</v>
      </c>
      <c r="B239" s="10" t="str">
        <f t="shared" si="6"/>
        <v>Thailand</v>
      </c>
      <c r="C239" s="167" t="str">
        <f t="shared" si="7"/>
        <v>in Thailand</v>
      </c>
    </row>
    <row r="240" spans="1:3">
      <c r="A240" s="167" t="s">
        <v>222</v>
      </c>
      <c r="B240" s="10" t="str">
        <f t="shared" si="6"/>
        <v>The former Yugoslav Republic of Macedonia</v>
      </c>
      <c r="C240" s="167" t="str">
        <f t="shared" si="7"/>
        <v>in The former Yugoslav Republic of Macedonia</v>
      </c>
    </row>
    <row r="241" spans="1:3" ht="25">
      <c r="A241" s="167" t="s">
        <v>223</v>
      </c>
      <c r="B241" s="10" t="str">
        <f t="shared" si="6"/>
        <v>Timor-Leste</v>
      </c>
      <c r="C241" s="167" t="str">
        <f t="shared" si="7"/>
        <v>in Timor-Leste</v>
      </c>
    </row>
    <row r="242" spans="1:3">
      <c r="A242" s="167" t="s">
        <v>224</v>
      </c>
      <c r="B242" s="10" t="str">
        <f t="shared" si="6"/>
        <v>Togo</v>
      </c>
      <c r="C242" s="167" t="str">
        <f t="shared" si="7"/>
        <v>in Togo</v>
      </c>
    </row>
    <row r="243" spans="1:3">
      <c r="A243" s="167" t="s">
        <v>225</v>
      </c>
      <c r="B243" s="10" t="str">
        <f t="shared" si="6"/>
        <v>Tokelau</v>
      </c>
      <c r="C243" s="167" t="str">
        <f t="shared" si="7"/>
        <v>in Tokelau</v>
      </c>
    </row>
    <row r="244" spans="1:3">
      <c r="A244" s="167" t="s">
        <v>226</v>
      </c>
      <c r="B244" s="10" t="str">
        <f t="shared" si="6"/>
        <v>Tonga</v>
      </c>
      <c r="C244" s="167" t="str">
        <f t="shared" si="7"/>
        <v>in Tonga</v>
      </c>
    </row>
    <row r="245" spans="1:3">
      <c r="A245" s="167" t="s">
        <v>227</v>
      </c>
      <c r="B245" s="10" t="str">
        <f t="shared" si="6"/>
        <v>Trinidad and Tobago</v>
      </c>
      <c r="C245" s="167" t="str">
        <f t="shared" si="7"/>
        <v>in Trinidad and Tobago</v>
      </c>
    </row>
    <row r="246" spans="1:3">
      <c r="A246" s="167" t="s">
        <v>228</v>
      </c>
      <c r="B246" s="10" t="str">
        <f t="shared" si="6"/>
        <v>Tunisia</v>
      </c>
      <c r="C246" s="167" t="str">
        <f t="shared" si="7"/>
        <v>in Tunisia</v>
      </c>
    </row>
    <row r="247" spans="1:3">
      <c r="A247" s="167" t="s">
        <v>229</v>
      </c>
      <c r="B247" s="10" t="str">
        <f t="shared" si="6"/>
        <v>Turkey</v>
      </c>
      <c r="C247" s="167" t="str">
        <f t="shared" si="7"/>
        <v>in Turkey</v>
      </c>
    </row>
    <row r="248" spans="1:3">
      <c r="A248" s="167" t="s">
        <v>230</v>
      </c>
      <c r="B248" s="10" t="str">
        <f t="shared" si="6"/>
        <v>Turkmenistan</v>
      </c>
      <c r="C248" s="167" t="str">
        <f t="shared" si="7"/>
        <v>in Turkmenistan</v>
      </c>
    </row>
    <row r="249" spans="1:3">
      <c r="A249" s="167" t="s">
        <v>231</v>
      </c>
      <c r="B249" s="10" t="str">
        <f t="shared" si="6"/>
        <v>Turks and Caicos Islands</v>
      </c>
      <c r="C249" s="167" t="str">
        <f t="shared" si="7"/>
        <v>in Turks and Caicos Islands</v>
      </c>
    </row>
    <row r="250" spans="1:3">
      <c r="A250" s="167" t="s">
        <v>232</v>
      </c>
      <c r="B250" s="10" t="str">
        <f t="shared" si="6"/>
        <v>Tuvalu</v>
      </c>
      <c r="C250" s="167" t="str">
        <f t="shared" si="7"/>
        <v>in Tuvalu</v>
      </c>
    </row>
    <row r="251" spans="1:3">
      <c r="A251" s="167" t="s">
        <v>233</v>
      </c>
      <c r="B251" s="10" t="str">
        <f t="shared" si="6"/>
        <v>Uganda</v>
      </c>
      <c r="C251" s="167" t="str">
        <f t="shared" si="7"/>
        <v>in Uganda</v>
      </c>
    </row>
    <row r="252" spans="1:3">
      <c r="A252" s="167" t="s">
        <v>234</v>
      </c>
      <c r="B252" s="10" t="str">
        <f t="shared" si="6"/>
        <v>Ukraine</v>
      </c>
      <c r="C252" s="167" t="str">
        <f t="shared" si="7"/>
        <v>in Ukraine</v>
      </c>
    </row>
    <row r="253" spans="1:3">
      <c r="A253" s="167" t="s">
        <v>235</v>
      </c>
      <c r="B253" s="10" t="str">
        <f t="shared" si="6"/>
        <v>United Arab Emirates</v>
      </c>
      <c r="C253" s="167" t="str">
        <f t="shared" si="7"/>
        <v>in United Arab Emirates</v>
      </c>
    </row>
    <row r="254" spans="1:3">
      <c r="A254" s="167" t="s">
        <v>236</v>
      </c>
      <c r="B254" s="10" t="str">
        <f t="shared" si="6"/>
        <v>United Kingdom of Great Britain and Northern Ireland</v>
      </c>
      <c r="C254" s="167" t="str">
        <f t="shared" si="7"/>
        <v>in United Kingdom of Great Britain and Northern Ireland</v>
      </c>
    </row>
    <row r="255" spans="1:3" ht="25">
      <c r="A255" s="167" t="s">
        <v>237</v>
      </c>
      <c r="B255" s="10" t="str">
        <f t="shared" si="6"/>
        <v>United Republic of Tanzania</v>
      </c>
      <c r="C255" s="167" t="str">
        <f t="shared" si="7"/>
        <v>in United Republic of Tanzania</v>
      </c>
    </row>
    <row r="256" spans="1:3">
      <c r="A256" s="167" t="s">
        <v>238</v>
      </c>
      <c r="B256" s="10" t="str">
        <f t="shared" si="6"/>
        <v>United States of America</v>
      </c>
      <c r="C256" s="167" t="str">
        <f t="shared" si="7"/>
        <v>in United States of America</v>
      </c>
    </row>
    <row r="257" spans="1:3">
      <c r="A257" s="167" t="s">
        <v>239</v>
      </c>
      <c r="B257" s="10" t="str">
        <f t="shared" si="6"/>
        <v>United States Virgin Islands</v>
      </c>
      <c r="C257" s="167" t="str">
        <f t="shared" si="7"/>
        <v>in United States Virgin Islands</v>
      </c>
    </row>
    <row r="258" spans="1:3">
      <c r="A258" s="167" t="s">
        <v>240</v>
      </c>
      <c r="B258" s="10" t="str">
        <f t="shared" si="6"/>
        <v>Uruguay</v>
      </c>
      <c r="C258" s="167" t="str">
        <f t="shared" si="7"/>
        <v>in Uruguay</v>
      </c>
    </row>
    <row r="259" spans="1:3">
      <c r="A259" s="167" t="s">
        <v>241</v>
      </c>
      <c r="B259" s="10" t="str">
        <f t="shared" si="6"/>
        <v>Uzbekistan</v>
      </c>
      <c r="C259" s="167" t="str">
        <f t="shared" si="7"/>
        <v>in Uzbekistan</v>
      </c>
    </row>
    <row r="260" spans="1:3">
      <c r="A260" s="167" t="s">
        <v>242</v>
      </c>
      <c r="B260" s="10" t="str">
        <f t="shared" si="6"/>
        <v>Vanuatu</v>
      </c>
      <c r="C260" s="167" t="str">
        <f t="shared" si="7"/>
        <v>in Vanuatu</v>
      </c>
    </row>
    <row r="261" spans="1:3">
      <c r="A261" s="167" t="s">
        <v>243</v>
      </c>
      <c r="B261" s="10" t="str">
        <f t="shared" si="6"/>
        <v>Venezuela (Bolivarian Republic of)</v>
      </c>
      <c r="C261" s="167" t="str">
        <f t="shared" si="7"/>
        <v>in Venezuela (Bolivarian Republic of)</v>
      </c>
    </row>
    <row r="262" spans="1:3" ht="25">
      <c r="A262" s="167" t="s">
        <v>244</v>
      </c>
      <c r="B262" s="10" t="str">
        <f t="shared" si="6"/>
        <v>Viet Nam</v>
      </c>
      <c r="C262" s="167" t="str">
        <f t="shared" si="7"/>
        <v>in Viet Nam</v>
      </c>
    </row>
    <row r="263" spans="1:3">
      <c r="A263" s="167" t="s">
        <v>245</v>
      </c>
      <c r="B263" s="10" t="str">
        <f t="shared" si="6"/>
        <v>Wallis and Futuna Islands</v>
      </c>
      <c r="C263" s="167" t="str">
        <f t="shared" si="7"/>
        <v>in Wallis and Futuna Islands</v>
      </c>
    </row>
    <row r="264" spans="1:3">
      <c r="A264" s="167" t="s">
        <v>246</v>
      </c>
      <c r="B264" s="10" t="str">
        <f t="shared" si="6"/>
        <v>Western Sahara</v>
      </c>
      <c r="C264" s="167" t="str">
        <f t="shared" si="7"/>
        <v>in Western Sahara</v>
      </c>
    </row>
    <row r="265" spans="1:3">
      <c r="A265" s="167" t="s">
        <v>247</v>
      </c>
      <c r="B265" s="10" t="str">
        <f t="shared" si="6"/>
        <v>Yemen</v>
      </c>
      <c r="C265" s="167" t="str">
        <f t="shared" si="7"/>
        <v>in Yemen</v>
      </c>
    </row>
    <row r="266" spans="1:3">
      <c r="A266" s="167" t="s">
        <v>248</v>
      </c>
      <c r="B266" s="10" t="str">
        <f t="shared" si="6"/>
        <v>Zambia</v>
      </c>
      <c r="C266" s="167" t="str">
        <f t="shared" si="7"/>
        <v>in Zambia</v>
      </c>
    </row>
    <row r="267" spans="1:3">
      <c r="A267" s="167" t="s">
        <v>249</v>
      </c>
      <c r="B267" s="10" t="str">
        <f t="shared" si="6"/>
        <v>Zimbabwe</v>
      </c>
      <c r="C267" s="167" t="str">
        <f t="shared" si="7"/>
        <v>in Zimbabwe</v>
      </c>
    </row>
    <row r="268" spans="1:3">
      <c r="A268" s="167" t="s">
        <v>250</v>
      </c>
    </row>
  </sheetData>
  <sheetProtection sheet="1" objects="1" scenarios="1" formatRows="0"/>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5"/>
  <sheetViews>
    <sheetView showGridLines="0" topLeftCell="A19" zoomScaleNormal="100" zoomScaleSheetLayoutView="75" workbookViewId="0">
      <selection activeCell="D4" sqref="D4:G4"/>
    </sheetView>
  </sheetViews>
  <sheetFormatPr defaultColWidth="5.77734375" defaultRowHeight="10.25" customHeight="1"/>
  <cols>
    <col min="1" max="1" width="4.44140625" style="3" customWidth="1"/>
    <col min="2" max="2" width="29.77734375" style="5" customWidth="1"/>
    <col min="3" max="3" width="7" style="5" customWidth="1"/>
    <col min="4" max="4" width="15.77734375" style="5" customWidth="1"/>
    <col min="5" max="5" width="15.21875" style="5" customWidth="1"/>
    <col min="6" max="6" width="11" style="5" customWidth="1"/>
    <col min="7" max="7" width="12" style="5" customWidth="1"/>
    <col min="8" max="8" width="9.21875" style="5" customWidth="1"/>
    <col min="9" max="9" width="10.77734375" style="3" customWidth="1"/>
    <col min="10" max="10" width="10.21875" style="6" customWidth="1"/>
    <col min="11" max="11" width="10.21875" style="3" customWidth="1"/>
    <col min="12" max="12" width="10.21875" style="6" customWidth="1"/>
    <col min="13" max="13" width="10.21875" style="3" customWidth="1"/>
    <col min="14" max="14" width="10.21875" style="6" customWidth="1"/>
    <col min="15" max="15" width="10.21875" style="3" customWidth="1"/>
    <col min="16" max="16" width="10.21875" style="6" customWidth="1"/>
    <col min="17" max="17" width="10.21875" style="3" customWidth="1"/>
    <col min="18" max="18" width="10.21875" style="7" customWidth="1"/>
    <col min="19" max="19" width="10.2187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435</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6-10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40" t="str">
        <f>IF('CandidateTenderer 1-5'!$D$4 = "", "", 'CandidateTenderer 1-5'!$D$4)</f>
        <v/>
      </c>
      <c r="E4" s="240"/>
      <c r="F4" s="240"/>
      <c r="G4" s="240"/>
      <c r="H4" s="184" t="s">
        <v>405</v>
      </c>
      <c r="I4" s="184"/>
      <c r="J4" s="240" t="str">
        <f>IF('CandidateTenderer 1-5'!$J$4 = "", "", 'CandidateTenderer 1-5'!$J$4)</f>
        <v>Sustainability UrbanTransport- Air Quality, Climate Action &amp; Accessibility (SUM-ACA)</v>
      </c>
      <c r="K4" s="240"/>
      <c r="L4" s="240"/>
      <c r="M4" s="240"/>
      <c r="N4" s="240"/>
      <c r="O4" s="240"/>
      <c r="P4" s="232" t="s">
        <v>406</v>
      </c>
      <c r="Q4" s="232"/>
      <c r="R4" s="240" t="str">
        <f>IF('CandidateTenderer 1-5'!$R$4 = "", "", 'CandidateTenderer 1-5'!$R$4)</f>
        <v>PN 20.2277.0-001.00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Integrated Mobility Plan for Shillong &amp; Rourkela</v>
      </c>
      <c r="K5" s="240"/>
      <c r="L5" s="240"/>
      <c r="M5" s="240"/>
      <c r="N5" s="240"/>
      <c r="O5" s="240"/>
      <c r="P5" s="233" t="s">
        <v>408</v>
      </c>
      <c r="Q5" s="233"/>
      <c r="R5" s="240" t="str">
        <f>IF('CandidateTenderer 1-5'!$R$5 = "", "", 'CandidateTenderer 1-5'!$R$5)</f>
        <v>83502596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179"/>
      <c r="S6" s="179"/>
    </row>
    <row r="7" spans="1:21" ht="14.2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409</v>
      </c>
      <c r="K8" s="218"/>
      <c r="L8" s="217" t="s">
        <v>410</v>
      </c>
      <c r="M8" s="218"/>
      <c r="N8" s="217" t="s">
        <v>411</v>
      </c>
      <c r="O8" s="218"/>
      <c r="P8" s="217" t="s">
        <v>412</v>
      </c>
      <c r="Q8" s="218"/>
      <c r="R8" s="217" t="s">
        <v>413</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10000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1</v>
      </c>
      <c r="D24" s="80" t="str">
        <f>" reference project"&amp;IF(C24=1,"","s")</f>
        <v xml:space="preserve"> reference project</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8"/>
      <c r="K26" s="239"/>
      <c r="L26" s="238"/>
      <c r="M26" s="239"/>
      <c r="N26" s="238"/>
      <c r="O26" s="239"/>
      <c r="P26" s="238"/>
      <c r="Q26" s="239"/>
      <c r="R26" s="238"/>
      <c r="S26" s="239"/>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5"/>
      <c r="K28" s="236"/>
      <c r="L28" s="235"/>
      <c r="M28" s="236"/>
      <c r="N28" s="235"/>
      <c r="O28" s="236"/>
      <c r="P28" s="235"/>
      <c r="Q28" s="236"/>
      <c r="R28" s="235"/>
      <c r="S28" s="237"/>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5" customHeight="1"/>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5" customHeight="1">
      <c r="D52"/>
      <c r="E52"/>
      <c r="F52" s="177" t="s">
        <v>427</v>
      </c>
      <c r="G52" s="177"/>
      <c r="H52" s="177"/>
      <c r="I52" s="177"/>
      <c r="J52" s="32"/>
      <c r="K52" s="124"/>
      <c r="L52" s="32"/>
      <c r="M52" s="124"/>
      <c r="N52" s="32"/>
      <c r="O52" s="124"/>
      <c r="P52" s="177" t="s">
        <v>427</v>
      </c>
      <c r="Q52" s="177"/>
      <c r="R52" s="177"/>
      <c r="S52" s="177"/>
    </row>
    <row r="53" spans="1:19" ht="10.5" customHeight="1"/>
    <row r="54" spans="1:19" ht="10.5" customHeight="1"/>
    <row r="55" spans="1:19" ht="10.5" customHeight="1"/>
  </sheetData>
  <sheetProtection sheet="1" objects="1" scenarios="1" formatRows="0"/>
  <mergeCells count="138">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B25:I25"/>
    <mergeCell ref="R25:S25"/>
    <mergeCell ref="R26:S26"/>
    <mergeCell ref="R27:S27"/>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A1:P1"/>
    <mergeCell ref="Q1:S1"/>
    <mergeCell ref="L10:M10"/>
    <mergeCell ref="N10:O10"/>
    <mergeCell ref="P10:Q10"/>
    <mergeCell ref="R10:S10"/>
    <mergeCell ref="D6:G6"/>
    <mergeCell ref="P21:Q21"/>
    <mergeCell ref="B14:G14"/>
    <mergeCell ref="J14:K14"/>
    <mergeCell ref="L14:M14"/>
    <mergeCell ref="N14:O14"/>
    <mergeCell ref="P14:Q14"/>
    <mergeCell ref="R14:S14"/>
    <mergeCell ref="P16:Q16"/>
    <mergeCell ref="R16:S16"/>
    <mergeCell ref="B15:G15"/>
    <mergeCell ref="N20:O20"/>
    <mergeCell ref="P20:Q20"/>
    <mergeCell ref="R20:S20"/>
    <mergeCell ref="L18:M18"/>
    <mergeCell ref="N18:O18"/>
    <mergeCell ref="P18:Q18"/>
    <mergeCell ref="J4:O4"/>
    <mergeCell ref="R6:S6"/>
    <mergeCell ref="R8:S8"/>
    <mergeCell ref="D5:G5"/>
    <mergeCell ref="D4:G4"/>
    <mergeCell ref="R4:S4"/>
    <mergeCell ref="J10:K10"/>
    <mergeCell ref="B16:G16"/>
    <mergeCell ref="B4:C4"/>
    <mergeCell ref="P4:Q4"/>
    <mergeCell ref="H4:I4"/>
    <mergeCell ref="H5:I6"/>
    <mergeCell ref="J5:O6"/>
    <mergeCell ref="P5:Q5"/>
    <mergeCell ref="J15:K15"/>
    <mergeCell ref="L15:M15"/>
    <mergeCell ref="N15:O15"/>
    <mergeCell ref="P15:Q15"/>
    <mergeCell ref="R5:S5"/>
    <mergeCell ref="J8:K8"/>
    <mergeCell ref="L8:M8"/>
    <mergeCell ref="N8:O8"/>
    <mergeCell ref="P8:Q8"/>
    <mergeCell ref="B11:G11"/>
    <mergeCell ref="J11:K11"/>
    <mergeCell ref="L11:M11"/>
    <mergeCell ref="N11:O11"/>
    <mergeCell ref="P11:Q11"/>
    <mergeCell ref="R11:S11"/>
    <mergeCell ref="B12:G12"/>
    <mergeCell ref="J12:K12"/>
    <mergeCell ref="L12:M12"/>
    <mergeCell ref="R12:S12"/>
    <mergeCell ref="N12:O12"/>
    <mergeCell ref="P12:Q12"/>
    <mergeCell ref="B50:S50"/>
    <mergeCell ref="F52:I52"/>
    <mergeCell ref="P52:S52"/>
    <mergeCell ref="F51:I51"/>
    <mergeCell ref="P51:S51"/>
    <mergeCell ref="R15:S15"/>
    <mergeCell ref="D43:H43"/>
    <mergeCell ref="D23:E23"/>
    <mergeCell ref="F23:I23"/>
    <mergeCell ref="J23:K24"/>
    <mergeCell ref="L23:M24"/>
    <mergeCell ref="N23:O24"/>
    <mergeCell ref="P23:Q24"/>
    <mergeCell ref="R23:S24"/>
    <mergeCell ref="E24:G24"/>
    <mergeCell ref="J16:K16"/>
    <mergeCell ref="L16:M16"/>
    <mergeCell ref="N16:O16"/>
    <mergeCell ref="B18:F18"/>
    <mergeCell ref="J19:K19"/>
    <mergeCell ref="L19:M19"/>
    <mergeCell ref="N19:O19"/>
    <mergeCell ref="P19:Q19"/>
    <mergeCell ref="J17:K17"/>
    <mergeCell ref="R19:S19"/>
    <mergeCell ref="J20:K20"/>
    <mergeCell ref="L20:M20"/>
    <mergeCell ref="J18:K18"/>
    <mergeCell ref="R18:S18"/>
    <mergeCell ref="B17:F17"/>
    <mergeCell ref="B13:G13"/>
    <mergeCell ref="J13:K13"/>
    <mergeCell ref="L13:M13"/>
    <mergeCell ref="N13:O13"/>
    <mergeCell ref="P13:Q13"/>
    <mergeCell ref="R13:S13"/>
    <mergeCell ref="L17:M17"/>
    <mergeCell ref="N17:O17"/>
    <mergeCell ref="P17:Q17"/>
    <mergeCell ref="R17:S17"/>
  </mergeCells>
  <conditionalFormatting sqref="I46">
    <cfRule type="cellIs" dxfId="303" priority="16" operator="notEqual">
      <formula>100</formula>
    </cfRule>
  </conditionalFormatting>
  <conditionalFormatting sqref="K47">
    <cfRule type="cellIs" dxfId="302" priority="13" operator="equal">
      <formula>3</formula>
    </cfRule>
    <cfRule type="cellIs" dxfId="301" priority="14" operator="equal">
      <formula>2</formula>
    </cfRule>
    <cfRule type="cellIs" dxfId="300" priority="15" operator="equal">
      <formula>1</formula>
    </cfRule>
  </conditionalFormatting>
  <conditionalFormatting sqref="M47">
    <cfRule type="cellIs" dxfId="299" priority="10" operator="equal">
      <formula>3</formula>
    </cfRule>
    <cfRule type="cellIs" dxfId="298" priority="11" operator="equal">
      <formula>2</formula>
    </cfRule>
    <cfRule type="cellIs" dxfId="297" priority="12" operator="equal">
      <formula>1</formula>
    </cfRule>
  </conditionalFormatting>
  <conditionalFormatting sqref="O47">
    <cfRule type="cellIs" dxfId="296" priority="7" operator="equal">
      <formula>3</formula>
    </cfRule>
    <cfRule type="cellIs" dxfId="295" priority="8" operator="equal">
      <formula>2</formula>
    </cfRule>
    <cfRule type="cellIs" dxfId="294" priority="9" operator="equal">
      <formula>1</formula>
    </cfRule>
  </conditionalFormatting>
  <conditionalFormatting sqref="Q47">
    <cfRule type="cellIs" dxfId="293" priority="4" operator="equal">
      <formula>3</formula>
    </cfRule>
    <cfRule type="cellIs" dxfId="292" priority="5" operator="equal">
      <formula>2</formula>
    </cfRule>
    <cfRule type="cellIs" dxfId="291" priority="6" operator="equal">
      <formula>1</formula>
    </cfRule>
  </conditionalFormatting>
  <conditionalFormatting sqref="S47">
    <cfRule type="cellIs" dxfId="290" priority="1" operator="equal">
      <formula>3</formula>
    </cfRule>
    <cfRule type="cellIs" dxfId="289" priority="2" operator="equal">
      <formula>2</formula>
    </cfRule>
    <cfRule type="cellIs" dxfId="288" priority="3" operator="equal">
      <formula>1</formula>
    </cfRule>
  </conditionalFormatting>
  <dataValidations count="8">
    <dataValidation allowBlank="1" showInputMessage="1" sqref="F51 P51" xr:uid="{E8B17ACC-1206-4BA6-A6EB-FF5867487D4E}"/>
    <dataValidation type="list" allowBlank="1" showInputMessage="1" showErrorMessage="1" sqref="P22 P25 J22 J25 J27 L27 L22 L25 N27 N22 N25 P27 R22 R25 R27" xr:uid="{B73E0DEA-A676-450A-A3CF-5F9FC4578930}">
      <formula1>geeignet_ungeeignet</formula1>
    </dataValidation>
    <dataValidation type="list" allowBlank="1" showInputMessage="1" sqref="J19 L19 N19 P19 R19" xr:uid="{3A79722C-42E6-46C8-B1BC-05F1226B0117}">
      <formula1>geeignet_ungeeignet</formula1>
    </dataValidation>
    <dataValidation type="list" allowBlank="1" showInputMessage="1" sqref="P11:P15 J11:J15 J23 L23 L11:L15 N23 N11:N15 P23 R11:R15 R23 J17:J18 L17:L18 N17:N18 P17:P18 R17:R18" xr:uid="{80AE773A-15FB-4494-A5BF-07C3B27B03F6}">
      <formula1>Auswahl_ja_nein</formula1>
    </dataValidation>
    <dataValidation type="list" allowBlank="1" showInputMessage="1" showErrorMessage="1" sqref="C23:C24" xr:uid="{07C77D0F-3D0E-45B9-BC69-9B309C21FDFD}">
      <formula1>Mindestzahl</formula1>
    </dataValidation>
    <dataValidation type="list" allowBlank="1" showInputMessage="1" sqref="D43 E24" xr:uid="{1B0F1FAA-6EE1-4BD1-8C60-9BAFAF173F6A}">
      <formula1>Länder_und_Regionen</formula1>
    </dataValidation>
    <dataValidation type="decimal" allowBlank="1" showInputMessage="1" showErrorMessage="1" error="Max. 10 Punkte" sqref="P35:P40 N35:N40 L35:L40 J35:J40 R35:R40" xr:uid="{F224D75F-FF7D-4018-9B06-886663324483}">
      <formula1>0</formula1>
      <formula2>10</formula2>
    </dataValidation>
    <dataValidation type="whole" errorStyle="warning" allowBlank="1" showInputMessage="1" showErrorMessage="1" sqref="I35:I40 I43 I45" xr:uid="{72625AFE-EB39-4423-BB28-071233F359CF}">
      <formula1>0</formula1>
      <formula2>100</formula2>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ACFEB5-67D4-49F4-835F-0167C1E48C38}">
          <x14:formula1>
            <xm:f>Auswahllisten!$E$2:$E$4</xm:f>
          </x14:formula1>
          <xm:sqref>J16 L16 N16 P16 R16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FE3C-C4D7-445B-A053-5F901E5ECC38}">
  <sheetPr>
    <pageSetUpPr fitToPage="1"/>
  </sheetPr>
  <dimension ref="A1:U55"/>
  <sheetViews>
    <sheetView showGridLines="0" zoomScaleNormal="100" zoomScaleSheetLayoutView="75" workbookViewId="0">
      <selection activeCell="D4" sqref="D4:G4"/>
    </sheetView>
  </sheetViews>
  <sheetFormatPr defaultColWidth="5.77734375" defaultRowHeight="10.25" customHeight="1"/>
  <cols>
    <col min="1" max="1" width="4.44140625" style="3" customWidth="1"/>
    <col min="2" max="2" width="29.77734375" style="5" customWidth="1"/>
    <col min="3" max="3" width="7" style="5" customWidth="1"/>
    <col min="4" max="4" width="15.77734375" style="5" customWidth="1"/>
    <col min="5" max="5" width="15.21875" style="5" customWidth="1"/>
    <col min="6" max="6" width="11" style="5" customWidth="1"/>
    <col min="7" max="7" width="12" style="5" customWidth="1"/>
    <col min="8" max="8" width="9.21875" style="5" customWidth="1"/>
    <col min="9" max="9" width="10.77734375" style="3" customWidth="1"/>
    <col min="10" max="10" width="10.21875" style="6" customWidth="1"/>
    <col min="11" max="11" width="10.21875" style="3" customWidth="1"/>
    <col min="12" max="12" width="10.21875" style="6" customWidth="1"/>
    <col min="13" max="13" width="10.21875" style="3" customWidth="1"/>
    <col min="14" max="14" width="10.21875" style="6" customWidth="1"/>
    <col min="15" max="15" width="10.21875" style="3" customWidth="1"/>
    <col min="16" max="16" width="10.21875" style="6" customWidth="1"/>
    <col min="17" max="17" width="10.21875" style="3" customWidth="1"/>
    <col min="18" max="18" width="10.21875" style="7" customWidth="1"/>
    <col min="19" max="19" width="10.2187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436</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11-15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40" t="str">
        <f>IF('CandidateTenderer 1-5'!$D$4 = "", "", 'CandidateTenderer 1-5'!$D$4)</f>
        <v/>
      </c>
      <c r="E4" s="240"/>
      <c r="F4" s="240"/>
      <c r="G4" s="240"/>
      <c r="H4" s="184" t="s">
        <v>405</v>
      </c>
      <c r="I4" s="184"/>
      <c r="J4" s="240" t="str">
        <f>IF('CandidateTenderer 1-5'!$J$4 = "", "", 'CandidateTenderer 1-5'!$J$4)</f>
        <v>Sustainability UrbanTransport- Air Quality, Climate Action &amp; Accessibility (SUM-ACA)</v>
      </c>
      <c r="K4" s="240"/>
      <c r="L4" s="240"/>
      <c r="M4" s="240"/>
      <c r="N4" s="240"/>
      <c r="O4" s="240"/>
      <c r="P4" s="232" t="s">
        <v>406</v>
      </c>
      <c r="Q4" s="232"/>
      <c r="R4" s="240" t="str">
        <f>IF('CandidateTenderer 1-5'!$R$4 = "", "", 'CandidateTenderer 1-5'!$R$4)</f>
        <v>PN 20.2277.0-001.00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Integrated Mobility Plan for Shillong &amp; Rourkela</v>
      </c>
      <c r="K5" s="240"/>
      <c r="L5" s="240"/>
      <c r="M5" s="240"/>
      <c r="N5" s="240"/>
      <c r="O5" s="240"/>
      <c r="P5" s="233" t="s">
        <v>408</v>
      </c>
      <c r="Q5" s="233"/>
      <c r="R5" s="240" t="str">
        <f>IF('CandidateTenderer 1-5'!$R$5 = "", "", 'CandidateTenderer 1-5'!$R$5)</f>
        <v>83502596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179"/>
      <c r="S6" s="179"/>
    </row>
    <row r="7" spans="1:21" ht="14.2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419</v>
      </c>
      <c r="K8" s="218"/>
      <c r="L8" s="217" t="s">
        <v>420</v>
      </c>
      <c r="M8" s="218"/>
      <c r="N8" s="217" t="s">
        <v>421</v>
      </c>
      <c r="O8" s="218"/>
      <c r="P8" s="217" t="s">
        <v>422</v>
      </c>
      <c r="Q8" s="218"/>
      <c r="R8" s="217" t="s">
        <v>423</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10000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1</v>
      </c>
      <c r="D24" s="80" t="str">
        <f>" reference project"&amp;IF(C24=1,"","s")</f>
        <v xml:space="preserve"> reference project</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8"/>
      <c r="K26" s="239"/>
      <c r="L26" s="238"/>
      <c r="M26" s="239"/>
      <c r="N26" s="238"/>
      <c r="O26" s="239"/>
      <c r="P26" s="238"/>
      <c r="Q26" s="239"/>
      <c r="R26" s="238"/>
      <c r="S26" s="239"/>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5"/>
      <c r="K28" s="236"/>
      <c r="L28" s="235"/>
      <c r="M28" s="236"/>
      <c r="N28" s="235"/>
      <c r="O28" s="236"/>
      <c r="P28" s="235"/>
      <c r="Q28" s="236"/>
      <c r="R28" s="235"/>
      <c r="S28" s="237"/>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5" customHeight="1"/>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5" customHeight="1">
      <c r="D52"/>
      <c r="E52"/>
      <c r="F52" s="177" t="s">
        <v>427</v>
      </c>
      <c r="G52" s="177"/>
      <c r="H52" s="177"/>
      <c r="I52" s="177"/>
      <c r="J52" s="32"/>
      <c r="K52" s="124"/>
      <c r="L52" s="32"/>
      <c r="M52" s="124"/>
      <c r="N52" s="32"/>
      <c r="O52" s="124"/>
      <c r="P52" s="177" t="s">
        <v>427</v>
      </c>
      <c r="Q52" s="177"/>
      <c r="R52" s="177"/>
      <c r="S52" s="177"/>
    </row>
    <row r="53" spans="1:19" ht="10.5" customHeight="1"/>
    <row r="54" spans="1:19" ht="10.5" customHeight="1"/>
    <row r="55" spans="1:19" ht="10.5" customHeight="1"/>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87" priority="16" operator="notEqual">
      <formula>100</formula>
    </cfRule>
  </conditionalFormatting>
  <conditionalFormatting sqref="K47">
    <cfRule type="cellIs" dxfId="286" priority="13" operator="equal">
      <formula>3</formula>
    </cfRule>
    <cfRule type="cellIs" dxfId="285" priority="14" operator="equal">
      <formula>2</formula>
    </cfRule>
    <cfRule type="cellIs" dxfId="284" priority="15" operator="equal">
      <formula>1</formula>
    </cfRule>
  </conditionalFormatting>
  <conditionalFormatting sqref="M47">
    <cfRule type="cellIs" dxfId="283" priority="10" operator="equal">
      <formula>3</formula>
    </cfRule>
    <cfRule type="cellIs" dxfId="282" priority="11" operator="equal">
      <formula>2</formula>
    </cfRule>
    <cfRule type="cellIs" dxfId="281" priority="12" operator="equal">
      <formula>1</formula>
    </cfRule>
  </conditionalFormatting>
  <conditionalFormatting sqref="O47">
    <cfRule type="cellIs" dxfId="280" priority="7" operator="equal">
      <formula>3</formula>
    </cfRule>
    <cfRule type="cellIs" dxfId="279" priority="8" operator="equal">
      <formula>2</formula>
    </cfRule>
    <cfRule type="cellIs" dxfId="278" priority="9" operator="equal">
      <formula>1</formula>
    </cfRule>
  </conditionalFormatting>
  <conditionalFormatting sqref="Q47">
    <cfRule type="cellIs" dxfId="277" priority="4" operator="equal">
      <formula>3</formula>
    </cfRule>
    <cfRule type="cellIs" dxfId="276" priority="5" operator="equal">
      <formula>2</formula>
    </cfRule>
    <cfRule type="cellIs" dxfId="275" priority="6" operator="equal">
      <formula>1</formula>
    </cfRule>
  </conditionalFormatting>
  <conditionalFormatting sqref="S47">
    <cfRule type="cellIs" dxfId="274" priority="1" operator="equal">
      <formula>3</formula>
    </cfRule>
    <cfRule type="cellIs" dxfId="273" priority="2" operator="equal">
      <formula>2</formula>
    </cfRule>
    <cfRule type="cellIs" dxfId="272" priority="3" operator="equal">
      <formula>1</formula>
    </cfRule>
  </conditionalFormatting>
  <dataValidations count="8">
    <dataValidation type="whole" errorStyle="warning" allowBlank="1" showInputMessage="1" showErrorMessage="1" sqref="I35:I40 I43 I45" xr:uid="{F1C14AFC-02D2-4469-B8C7-0861F961A7E5}">
      <formula1>0</formula1>
      <formula2>100</formula2>
    </dataValidation>
    <dataValidation type="decimal" allowBlank="1" showInputMessage="1" showErrorMessage="1" error="Max. 10 Punkte" sqref="P35:P40 N35:N40 L35:L40 J35:J40 R35:R40" xr:uid="{7A65F1F2-D9DC-490B-ACDA-78956B37738A}">
      <formula1>0</formula1>
      <formula2>10</formula2>
    </dataValidation>
    <dataValidation type="list" allowBlank="1" showInputMessage="1" sqref="D43 E24" xr:uid="{1C50C305-35BE-4CE7-93FE-E268568B902B}">
      <formula1>Länder_und_Regionen</formula1>
    </dataValidation>
    <dataValidation type="list" allowBlank="1" showInputMessage="1" showErrorMessage="1" sqref="C23:C24" xr:uid="{F782C6E9-1CDA-42E3-B2BD-9FE5ABBF3B98}">
      <formula1>Mindestzahl</formula1>
    </dataValidation>
    <dataValidation type="list" allowBlank="1" showInputMessage="1" sqref="P11:P15 J11:J15 J23 L23 L11:L15 N23 N11:N15 P23 R11:R15 R23 J17:J18 L17:L18 N17:N18 P17:P18 R17:R18" xr:uid="{0AD6FABD-D2B5-4121-B0EE-BF1C197C209F}">
      <formula1>Auswahl_ja_nein</formula1>
    </dataValidation>
    <dataValidation type="list" allowBlank="1" showInputMessage="1" sqref="J19 L19 N19 P19 R19" xr:uid="{9402C6D3-CE85-456F-A9C2-AF082C035338}">
      <formula1>geeignet_ungeeignet</formula1>
    </dataValidation>
    <dataValidation type="list" allowBlank="1" showInputMessage="1" showErrorMessage="1" sqref="P22 P25 J22 J25 J27 L27 L22 L25 N27 N22 N25 P27 R22 R25 R27" xr:uid="{0F4942A2-DE5C-476D-BB73-C360EE7416A7}">
      <formula1>geeignet_ungeeignet</formula1>
    </dataValidation>
    <dataValidation allowBlank="1" showInputMessage="1" sqref="F51 P51" xr:uid="{8868FCA3-7037-409D-AD17-EE142851D82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13DC8E7-0D10-4E51-B571-2B2043C88C00}">
          <x14:formula1>
            <xm:f>Auswahllisten!$E$2:$E$4</xm:f>
          </x14:formula1>
          <xm:sqref>J16 L16 N16 P16 R16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83EA-736A-4CDA-8117-F509DB0CECA0}">
  <sheetPr>
    <pageSetUpPr fitToPage="1"/>
  </sheetPr>
  <dimension ref="A1:U55"/>
  <sheetViews>
    <sheetView showGridLines="0" zoomScaleNormal="100" zoomScaleSheetLayoutView="75" workbookViewId="0">
      <selection activeCell="D4" sqref="D4:G4"/>
    </sheetView>
  </sheetViews>
  <sheetFormatPr defaultColWidth="5.77734375" defaultRowHeight="10.25" customHeight="1"/>
  <cols>
    <col min="1" max="1" width="4.44140625" style="3" customWidth="1"/>
    <col min="2" max="2" width="29.77734375" style="5" customWidth="1"/>
    <col min="3" max="3" width="7" style="5" customWidth="1"/>
    <col min="4" max="4" width="15.77734375" style="5" customWidth="1"/>
    <col min="5" max="5" width="15.21875" style="5" customWidth="1"/>
    <col min="6" max="6" width="11" style="5" customWidth="1"/>
    <col min="7" max="7" width="12" style="5" customWidth="1"/>
    <col min="8" max="8" width="9.21875" style="5" customWidth="1"/>
    <col min="9" max="9" width="10.77734375" style="3" customWidth="1"/>
    <col min="10" max="10" width="10.21875" style="6" customWidth="1"/>
    <col min="11" max="11" width="10.21875" style="3" customWidth="1"/>
    <col min="12" max="12" width="10.21875" style="6" customWidth="1"/>
    <col min="13" max="13" width="10.21875" style="3" customWidth="1"/>
    <col min="14" max="14" width="10.21875" style="6" customWidth="1"/>
    <col min="15" max="15" width="10.21875" style="3" customWidth="1"/>
    <col min="16" max="16" width="10.21875" style="6" customWidth="1"/>
    <col min="17" max="17" width="10.21875" style="3" customWidth="1"/>
    <col min="18" max="18" width="10.21875" style="7" customWidth="1"/>
    <col min="19" max="19" width="10.2187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437</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16-20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40" t="str">
        <f>IF('CandidateTenderer 1-5'!$D$4 = "", "", 'CandidateTenderer 1-5'!$D$4)</f>
        <v/>
      </c>
      <c r="E4" s="240"/>
      <c r="F4" s="240"/>
      <c r="G4" s="240"/>
      <c r="H4" s="184" t="s">
        <v>405</v>
      </c>
      <c r="I4" s="184"/>
      <c r="J4" s="240" t="str">
        <f>IF('CandidateTenderer 1-5'!$J$4 = "", "", 'CandidateTenderer 1-5'!$J$4)</f>
        <v>Sustainability UrbanTransport- Air Quality, Climate Action &amp; Accessibility (SUM-ACA)</v>
      </c>
      <c r="K4" s="240"/>
      <c r="L4" s="240"/>
      <c r="M4" s="240"/>
      <c r="N4" s="240"/>
      <c r="O4" s="240"/>
      <c r="P4" s="232" t="s">
        <v>406</v>
      </c>
      <c r="Q4" s="232"/>
      <c r="R4" s="240" t="str">
        <f>IF('CandidateTenderer 1-5'!$R$4 = "", "", 'CandidateTenderer 1-5'!$R$4)</f>
        <v>PN 20.2277.0-001.00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Integrated Mobility Plan for Shillong &amp; Rourkela</v>
      </c>
      <c r="K5" s="240"/>
      <c r="L5" s="240"/>
      <c r="M5" s="240"/>
      <c r="N5" s="240"/>
      <c r="O5" s="240"/>
      <c r="P5" s="233" t="s">
        <v>408</v>
      </c>
      <c r="Q5" s="233"/>
      <c r="R5" s="240" t="str">
        <f>IF('CandidateTenderer 1-5'!$R$5 = "", "", 'CandidateTenderer 1-5'!$R$5)</f>
        <v>83502596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179"/>
      <c r="S6" s="179"/>
    </row>
    <row r="7" spans="1:21" ht="14.2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414</v>
      </c>
      <c r="K8" s="218"/>
      <c r="L8" s="217" t="s">
        <v>415</v>
      </c>
      <c r="M8" s="218"/>
      <c r="N8" s="217" t="s">
        <v>416</v>
      </c>
      <c r="O8" s="218"/>
      <c r="P8" s="217" t="s">
        <v>417</v>
      </c>
      <c r="Q8" s="218"/>
      <c r="R8" s="217" t="s">
        <v>418</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10000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1</v>
      </c>
      <c r="D24" s="80" t="str">
        <f>" reference project"&amp;IF(C24=1,"","s")</f>
        <v xml:space="preserve"> reference project</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8"/>
      <c r="K26" s="239"/>
      <c r="L26" s="238"/>
      <c r="M26" s="239"/>
      <c r="N26" s="238"/>
      <c r="O26" s="239"/>
      <c r="P26" s="238"/>
      <c r="Q26" s="239"/>
      <c r="R26" s="238"/>
      <c r="S26" s="239"/>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5"/>
      <c r="K28" s="236"/>
      <c r="L28" s="235"/>
      <c r="M28" s="236"/>
      <c r="N28" s="235"/>
      <c r="O28" s="236"/>
      <c r="P28" s="235"/>
      <c r="Q28" s="236"/>
      <c r="R28" s="235"/>
      <c r="S28" s="237"/>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5" customHeight="1"/>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5" customHeight="1">
      <c r="D52"/>
      <c r="E52"/>
      <c r="F52" s="177" t="s">
        <v>427</v>
      </c>
      <c r="G52" s="177"/>
      <c r="H52" s="177"/>
      <c r="I52" s="177"/>
      <c r="J52" s="32"/>
      <c r="K52" s="124"/>
      <c r="L52" s="32"/>
      <c r="M52" s="124"/>
      <c r="N52" s="32"/>
      <c r="O52" s="124"/>
      <c r="P52" s="177" t="s">
        <v>427</v>
      </c>
      <c r="Q52" s="177"/>
      <c r="R52" s="177"/>
      <c r="S52" s="177"/>
    </row>
    <row r="53" spans="1:19" ht="10.5" customHeight="1"/>
    <row r="54" spans="1:19" ht="10.5" customHeight="1"/>
    <row r="55" spans="1:19" ht="10.5" customHeight="1"/>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71" priority="16" operator="notEqual">
      <formula>100</formula>
    </cfRule>
  </conditionalFormatting>
  <conditionalFormatting sqref="K47">
    <cfRule type="cellIs" dxfId="270" priority="13" operator="equal">
      <formula>3</formula>
    </cfRule>
    <cfRule type="cellIs" dxfId="269" priority="14" operator="equal">
      <formula>2</formula>
    </cfRule>
    <cfRule type="cellIs" dxfId="268" priority="15" operator="equal">
      <formula>1</formula>
    </cfRule>
  </conditionalFormatting>
  <conditionalFormatting sqref="M47">
    <cfRule type="cellIs" dxfId="267" priority="10" operator="equal">
      <formula>3</formula>
    </cfRule>
    <cfRule type="cellIs" dxfId="266" priority="11" operator="equal">
      <formula>2</formula>
    </cfRule>
    <cfRule type="cellIs" dxfId="265" priority="12" operator="equal">
      <formula>1</formula>
    </cfRule>
  </conditionalFormatting>
  <conditionalFormatting sqref="O47">
    <cfRule type="cellIs" dxfId="264" priority="7" operator="equal">
      <formula>3</formula>
    </cfRule>
    <cfRule type="cellIs" dxfId="263" priority="8" operator="equal">
      <formula>2</formula>
    </cfRule>
    <cfRule type="cellIs" dxfId="262" priority="9" operator="equal">
      <formula>1</formula>
    </cfRule>
  </conditionalFormatting>
  <conditionalFormatting sqref="Q47">
    <cfRule type="cellIs" dxfId="261" priority="4" operator="equal">
      <formula>3</formula>
    </cfRule>
    <cfRule type="cellIs" dxfId="260" priority="5" operator="equal">
      <formula>2</formula>
    </cfRule>
    <cfRule type="cellIs" dxfId="259" priority="6" operator="equal">
      <formula>1</formula>
    </cfRule>
  </conditionalFormatting>
  <conditionalFormatting sqref="S47">
    <cfRule type="cellIs" dxfId="258" priority="1" operator="equal">
      <formula>3</formula>
    </cfRule>
    <cfRule type="cellIs" dxfId="257" priority="2" operator="equal">
      <formula>2</formula>
    </cfRule>
    <cfRule type="cellIs" dxfId="256" priority="3" operator="equal">
      <formula>1</formula>
    </cfRule>
  </conditionalFormatting>
  <dataValidations count="8">
    <dataValidation type="whole" errorStyle="warning" allowBlank="1" showInputMessage="1" showErrorMessage="1" sqref="I35:I40 I43 I45" xr:uid="{89B343A5-89C9-4072-9F74-2D484F3DBC8B}">
      <formula1>0</formula1>
      <formula2>100</formula2>
    </dataValidation>
    <dataValidation type="decimal" allowBlank="1" showInputMessage="1" showErrorMessage="1" error="Max. 10 Punkte" sqref="P35:P40 N35:N40 L35:L40 J35:J40 R35:R40" xr:uid="{B6101EAA-FFBD-4F69-B256-F490621F5A93}">
      <formula1>0</formula1>
      <formula2>10</formula2>
    </dataValidation>
    <dataValidation type="list" allowBlank="1" showInputMessage="1" sqref="D43 E24" xr:uid="{623FC439-6F2A-40A7-B261-1AB146F12306}">
      <formula1>Länder_und_Regionen</formula1>
    </dataValidation>
    <dataValidation type="list" allowBlank="1" showInputMessage="1" showErrorMessage="1" sqref="C23:C24" xr:uid="{261AAA30-3558-4B7D-A8F7-D08A19F39BB2}">
      <formula1>Mindestzahl</formula1>
    </dataValidation>
    <dataValidation type="list" allowBlank="1" showInputMessage="1" sqref="P11:P15 J11:J15 J23 L23 L11:L15 N23 N11:N15 P23 R11:R15 R23 J17:J18 L17:L18 N17:N18 P17:P18 R17:R18" xr:uid="{4417FA1E-8DC9-4E74-B7AD-A4BE74DAA779}">
      <formula1>Auswahl_ja_nein</formula1>
    </dataValidation>
    <dataValidation type="list" allowBlank="1" showInputMessage="1" sqref="J19 L19 N19 P19 R19" xr:uid="{174E2E5F-A6B9-4130-B530-E13A7F03A869}">
      <formula1>geeignet_ungeeignet</formula1>
    </dataValidation>
    <dataValidation type="list" allowBlank="1" showInputMessage="1" showErrorMessage="1" sqref="P22 P25 J22 J25 J27 L27 L22 L25 N27 N22 N25 P27 R22 R25 R27" xr:uid="{6EA75DBE-A30A-4DE4-B7AA-04750E729A57}">
      <formula1>geeignet_ungeeignet</formula1>
    </dataValidation>
    <dataValidation allowBlank="1" showInputMessage="1" sqref="F51 P51" xr:uid="{2B23114E-08C3-41EB-93C5-9EE9D59BC3FC}"/>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D81C298-383D-4032-99CC-99E2D413D3A1}">
          <x14:formula1>
            <xm:f>Auswahllisten!$E$2:$E$4</xm:f>
          </x14:formula1>
          <xm:sqref>J16 L16 N16 P16 R16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A5A36-5D14-4B0C-B62F-E2A1949DA38B}">
  <sheetPr>
    <pageSetUpPr fitToPage="1"/>
  </sheetPr>
  <dimension ref="A1:U55"/>
  <sheetViews>
    <sheetView showGridLines="0" zoomScaleNormal="100" zoomScaleSheetLayoutView="75" workbookViewId="0">
      <selection activeCell="D4" sqref="D4:G4"/>
    </sheetView>
  </sheetViews>
  <sheetFormatPr defaultColWidth="5.77734375" defaultRowHeight="10.25" customHeight="1"/>
  <cols>
    <col min="1" max="1" width="4.44140625" style="3" customWidth="1"/>
    <col min="2" max="2" width="29.77734375" style="5" customWidth="1"/>
    <col min="3" max="3" width="7" style="5" customWidth="1"/>
    <col min="4" max="4" width="15.77734375" style="5" customWidth="1"/>
    <col min="5" max="5" width="15.21875" style="5" customWidth="1"/>
    <col min="6" max="6" width="11" style="5" customWidth="1"/>
    <col min="7" max="7" width="12" style="5" customWidth="1"/>
    <col min="8" max="8" width="9.21875" style="5" customWidth="1"/>
    <col min="9" max="9" width="10.77734375" style="3" customWidth="1"/>
    <col min="10" max="10" width="10.21875" style="6" customWidth="1"/>
    <col min="11" max="11" width="10.21875" style="3" customWidth="1"/>
    <col min="12" max="12" width="10.21875" style="6" customWidth="1"/>
    <col min="13" max="13" width="10.21875" style="3" customWidth="1"/>
    <col min="14" max="14" width="10.21875" style="6" customWidth="1"/>
    <col min="15" max="15" width="10.21875" style="3" customWidth="1"/>
    <col min="16" max="16" width="10.21875" style="6" customWidth="1"/>
    <col min="17" max="17" width="10.21875" style="3" customWidth="1"/>
    <col min="18" max="18" width="10.21875" style="7" customWidth="1"/>
    <col min="19" max="19" width="10.2187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438</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21-25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40" t="str">
        <f>IF('CandidateTenderer 1-5'!$D$4 = "", "", 'CandidateTenderer 1-5'!$D$4)</f>
        <v/>
      </c>
      <c r="E4" s="240"/>
      <c r="F4" s="240"/>
      <c r="G4" s="240"/>
      <c r="H4" s="184" t="s">
        <v>405</v>
      </c>
      <c r="I4" s="184"/>
      <c r="J4" s="240" t="str">
        <f>IF('CandidateTenderer 1-5'!$J$4 = "", "", 'CandidateTenderer 1-5'!$J$4)</f>
        <v>Sustainability UrbanTransport- Air Quality, Climate Action &amp; Accessibility (SUM-ACA)</v>
      </c>
      <c r="K4" s="240"/>
      <c r="L4" s="240"/>
      <c r="M4" s="240"/>
      <c r="N4" s="240"/>
      <c r="O4" s="240"/>
      <c r="P4" s="232" t="s">
        <v>406</v>
      </c>
      <c r="Q4" s="232"/>
      <c r="R4" s="240" t="str">
        <f>IF('CandidateTenderer 1-5'!$R$4 = "", "", 'CandidateTenderer 1-5'!$R$4)</f>
        <v>PN 20.2277.0-001.00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Integrated Mobility Plan for Shillong &amp; Rourkela</v>
      </c>
      <c r="K5" s="240"/>
      <c r="L5" s="240"/>
      <c r="M5" s="240"/>
      <c r="N5" s="240"/>
      <c r="O5" s="240"/>
      <c r="P5" s="233" t="s">
        <v>408</v>
      </c>
      <c r="Q5" s="233"/>
      <c r="R5" s="240" t="str">
        <f>IF('CandidateTenderer 1-5'!$R$5 = "", "", 'CandidateTenderer 1-5'!$R$5)</f>
        <v>83502596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179"/>
      <c r="S6" s="179"/>
    </row>
    <row r="7" spans="1:21" ht="14.2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439</v>
      </c>
      <c r="K8" s="218"/>
      <c r="L8" s="217" t="s">
        <v>440</v>
      </c>
      <c r="M8" s="218"/>
      <c r="N8" s="217" t="s">
        <v>441</v>
      </c>
      <c r="O8" s="218"/>
      <c r="P8" s="217" t="s">
        <v>442</v>
      </c>
      <c r="Q8" s="218"/>
      <c r="R8" s="217" t="s">
        <v>443</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10000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1</v>
      </c>
      <c r="D24" s="80" t="str">
        <f>" reference project"&amp;IF(C24=1,"","s")</f>
        <v xml:space="preserve"> reference project</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8"/>
      <c r="K26" s="239"/>
      <c r="L26" s="238"/>
      <c r="M26" s="239"/>
      <c r="N26" s="238"/>
      <c r="O26" s="239"/>
      <c r="P26" s="238"/>
      <c r="Q26" s="239"/>
      <c r="R26" s="238"/>
      <c r="S26" s="239"/>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5"/>
      <c r="K28" s="236"/>
      <c r="L28" s="235"/>
      <c r="M28" s="236"/>
      <c r="N28" s="235"/>
      <c r="O28" s="236"/>
      <c r="P28" s="235"/>
      <c r="Q28" s="236"/>
      <c r="R28" s="235"/>
      <c r="S28" s="237"/>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5" customHeight="1"/>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5" customHeight="1">
      <c r="D52"/>
      <c r="E52"/>
      <c r="F52" s="177" t="s">
        <v>427</v>
      </c>
      <c r="G52" s="177"/>
      <c r="H52" s="177"/>
      <c r="I52" s="177"/>
      <c r="J52" s="32"/>
      <c r="K52" s="124"/>
      <c r="L52" s="32"/>
      <c r="M52" s="124"/>
      <c r="N52" s="32"/>
      <c r="O52" s="124"/>
      <c r="P52" s="177" t="s">
        <v>427</v>
      </c>
      <c r="Q52" s="177"/>
      <c r="R52" s="177"/>
      <c r="S52" s="177"/>
    </row>
    <row r="53" spans="1:19" ht="10.5" customHeight="1"/>
    <row r="54" spans="1:19" ht="10.5" customHeight="1"/>
    <row r="55" spans="1:19" ht="10.5" customHeight="1"/>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55" priority="16" operator="notEqual">
      <formula>100</formula>
    </cfRule>
  </conditionalFormatting>
  <conditionalFormatting sqref="K47">
    <cfRule type="cellIs" dxfId="254" priority="13" operator="equal">
      <formula>3</formula>
    </cfRule>
    <cfRule type="cellIs" dxfId="253" priority="14" operator="equal">
      <formula>2</formula>
    </cfRule>
    <cfRule type="cellIs" dxfId="252" priority="15" operator="equal">
      <formula>1</formula>
    </cfRule>
  </conditionalFormatting>
  <conditionalFormatting sqref="M47">
    <cfRule type="cellIs" dxfId="251" priority="10" operator="equal">
      <formula>3</formula>
    </cfRule>
    <cfRule type="cellIs" dxfId="250" priority="11" operator="equal">
      <formula>2</formula>
    </cfRule>
    <cfRule type="cellIs" dxfId="249" priority="12" operator="equal">
      <formula>1</formula>
    </cfRule>
  </conditionalFormatting>
  <conditionalFormatting sqref="O47">
    <cfRule type="cellIs" dxfId="248" priority="7" operator="equal">
      <formula>3</formula>
    </cfRule>
    <cfRule type="cellIs" dxfId="247" priority="8" operator="equal">
      <formula>2</formula>
    </cfRule>
    <cfRule type="cellIs" dxfId="246" priority="9" operator="equal">
      <formula>1</formula>
    </cfRule>
  </conditionalFormatting>
  <conditionalFormatting sqref="Q47">
    <cfRule type="cellIs" dxfId="245" priority="4" operator="equal">
      <formula>3</formula>
    </cfRule>
    <cfRule type="cellIs" dxfId="244" priority="5" operator="equal">
      <formula>2</formula>
    </cfRule>
    <cfRule type="cellIs" dxfId="243" priority="6" operator="equal">
      <formula>1</formula>
    </cfRule>
  </conditionalFormatting>
  <conditionalFormatting sqref="S47">
    <cfRule type="cellIs" dxfId="242" priority="1" operator="equal">
      <formula>3</formula>
    </cfRule>
    <cfRule type="cellIs" dxfId="241" priority="2" operator="equal">
      <formula>2</formula>
    </cfRule>
    <cfRule type="cellIs" dxfId="240" priority="3" operator="equal">
      <formula>1</formula>
    </cfRule>
  </conditionalFormatting>
  <dataValidations count="8">
    <dataValidation type="whole" errorStyle="warning" allowBlank="1" showInputMessage="1" showErrorMessage="1" sqref="I35:I40 I43 I45" xr:uid="{5C4D4702-B8D5-409D-868C-0558AFFAF6B1}">
      <formula1>0</formula1>
      <formula2>100</formula2>
    </dataValidation>
    <dataValidation type="decimal" allowBlank="1" showInputMessage="1" showErrorMessage="1" error="Max. 10 Punkte" sqref="P35:P40 N35:N40 L35:L40 J35:J40 R35:R40" xr:uid="{F1E1B538-02DB-44AA-81CF-EBB7BAA5A40A}">
      <formula1>0</formula1>
      <formula2>10</formula2>
    </dataValidation>
    <dataValidation type="list" allowBlank="1" showInputMessage="1" sqref="D43 E24" xr:uid="{7BD72DBA-CDAE-4230-8AA9-3872D3302885}">
      <formula1>Länder_und_Regionen</formula1>
    </dataValidation>
    <dataValidation type="list" allowBlank="1" showInputMessage="1" showErrorMessage="1" sqref="C23:C24" xr:uid="{82208FF1-2033-4AEE-8CCA-67D1192D2E05}">
      <formula1>Mindestzahl</formula1>
    </dataValidation>
    <dataValidation type="list" allowBlank="1" showInputMessage="1" sqref="P11:P15 J11:J15 J23 L23 L11:L15 N23 N11:N15 P23 R11:R15 R23 J17:J18 L17:L18 N17:N18 P17:P18 R17:R18" xr:uid="{C22588C7-9F9F-4103-A193-CECCFC67CEB6}">
      <formula1>Auswahl_ja_nein</formula1>
    </dataValidation>
    <dataValidation type="list" allowBlank="1" showInputMessage="1" sqref="J19 L19 N19 P19 R19" xr:uid="{00DCF854-D28C-4ED6-9E6F-74885228FE49}">
      <formula1>geeignet_ungeeignet</formula1>
    </dataValidation>
    <dataValidation type="list" allowBlank="1" showInputMessage="1" showErrorMessage="1" sqref="P22 P25 J22 J25 J27 L27 L22 L25 N27 N22 N25 P27 R22 R25 R27" xr:uid="{11F73ABA-D239-463A-A539-E1A02696AD43}">
      <formula1>geeignet_ungeeignet</formula1>
    </dataValidation>
    <dataValidation allowBlank="1" showInputMessage="1" sqref="F51 P51" xr:uid="{199F34DA-9C3E-4DE1-BBFE-6224F0579BCF}"/>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E5A484E0-C906-436A-8274-88CE8015C61E}">
          <x14:formula1>
            <xm:f>Auswahllisten!$E$2:$E$4</xm:f>
          </x14:formula1>
          <xm:sqref>J16 L16 N16 P16 R16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90E5C-3D16-40E7-BBCE-82ED3D9EE2A5}">
  <sheetPr>
    <pageSetUpPr fitToPage="1"/>
  </sheetPr>
  <dimension ref="A1:U55"/>
  <sheetViews>
    <sheetView showGridLines="0" zoomScaleNormal="100" zoomScaleSheetLayoutView="75" workbookViewId="0">
      <selection activeCell="D4" sqref="D4:G4"/>
    </sheetView>
  </sheetViews>
  <sheetFormatPr defaultColWidth="5.77734375" defaultRowHeight="10.25" customHeight="1"/>
  <cols>
    <col min="1" max="1" width="4.44140625" style="3" customWidth="1"/>
    <col min="2" max="2" width="29.77734375" style="5" customWidth="1"/>
    <col min="3" max="3" width="7" style="5" customWidth="1"/>
    <col min="4" max="4" width="15.77734375" style="5" customWidth="1"/>
    <col min="5" max="5" width="15.21875" style="5" customWidth="1"/>
    <col min="6" max="6" width="11" style="5" customWidth="1"/>
    <col min="7" max="7" width="12" style="5" customWidth="1"/>
    <col min="8" max="8" width="9.21875" style="5" customWidth="1"/>
    <col min="9" max="9" width="10.77734375" style="3" customWidth="1"/>
    <col min="10" max="10" width="10.21875" style="6" customWidth="1"/>
    <col min="11" max="11" width="10.21875" style="3" customWidth="1"/>
    <col min="12" max="12" width="10.21875" style="6" customWidth="1"/>
    <col min="13" max="13" width="10.21875" style="3" customWidth="1"/>
    <col min="14" max="14" width="10.21875" style="6" customWidth="1"/>
    <col min="15" max="15" width="10.21875" style="3" customWidth="1"/>
    <col min="16" max="16" width="10.21875" style="6" customWidth="1"/>
    <col min="17" max="17" width="10.21875" style="3" customWidth="1"/>
    <col min="18" max="18" width="10.21875" style="7" customWidth="1"/>
    <col min="19" max="19" width="10.2187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444</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26-30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40" t="str">
        <f>IF('CandidateTenderer 1-5'!$D$4 = "", "", 'CandidateTenderer 1-5'!$D$4)</f>
        <v/>
      </c>
      <c r="E4" s="240"/>
      <c r="F4" s="240"/>
      <c r="G4" s="240"/>
      <c r="H4" s="184" t="s">
        <v>405</v>
      </c>
      <c r="I4" s="184"/>
      <c r="J4" s="240" t="str">
        <f>IF('CandidateTenderer 1-5'!$J$4 = "", "", 'CandidateTenderer 1-5'!$J$4)</f>
        <v>Sustainability UrbanTransport- Air Quality, Climate Action &amp; Accessibility (SUM-ACA)</v>
      </c>
      <c r="K4" s="240"/>
      <c r="L4" s="240"/>
      <c r="M4" s="240"/>
      <c r="N4" s="240"/>
      <c r="O4" s="240"/>
      <c r="P4" s="232" t="s">
        <v>406</v>
      </c>
      <c r="Q4" s="232"/>
      <c r="R4" s="240" t="str">
        <f>IF('CandidateTenderer 1-5'!$R$4 = "", "", 'CandidateTenderer 1-5'!$R$4)</f>
        <v>PN 20.2277.0-001.00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Integrated Mobility Plan for Shillong &amp; Rourkela</v>
      </c>
      <c r="K5" s="240"/>
      <c r="L5" s="240"/>
      <c r="M5" s="240"/>
      <c r="N5" s="240"/>
      <c r="O5" s="240"/>
      <c r="P5" s="233" t="s">
        <v>408</v>
      </c>
      <c r="Q5" s="233"/>
      <c r="R5" s="240" t="str">
        <f>IF('CandidateTenderer 1-5'!$R$5 = "", "", 'CandidateTenderer 1-5'!$R$5)</f>
        <v>83502596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179"/>
      <c r="S6" s="179"/>
    </row>
    <row r="7" spans="1:21" ht="14.2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445</v>
      </c>
      <c r="K8" s="218"/>
      <c r="L8" s="217" t="s">
        <v>446</v>
      </c>
      <c r="M8" s="218"/>
      <c r="N8" s="217" t="s">
        <v>447</v>
      </c>
      <c r="O8" s="218"/>
      <c r="P8" s="217" t="s">
        <v>448</v>
      </c>
      <c r="Q8" s="218"/>
      <c r="R8" s="217" t="s">
        <v>449</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10000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1</v>
      </c>
      <c r="D24" s="80" t="str">
        <f>" reference project"&amp;IF(C24=1,"","s")</f>
        <v xml:space="preserve"> reference project</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8"/>
      <c r="K26" s="239"/>
      <c r="L26" s="238"/>
      <c r="M26" s="239"/>
      <c r="N26" s="238"/>
      <c r="O26" s="239"/>
      <c r="P26" s="238"/>
      <c r="Q26" s="239"/>
      <c r="R26" s="238"/>
      <c r="S26" s="239"/>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5"/>
      <c r="K28" s="236"/>
      <c r="L28" s="235"/>
      <c r="M28" s="236"/>
      <c r="N28" s="235"/>
      <c r="O28" s="236"/>
      <c r="P28" s="235"/>
      <c r="Q28" s="236"/>
      <c r="R28" s="235"/>
      <c r="S28" s="237"/>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5" customHeight="1"/>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5" customHeight="1">
      <c r="D52"/>
      <c r="E52"/>
      <c r="F52" s="177" t="s">
        <v>427</v>
      </c>
      <c r="G52" s="177"/>
      <c r="H52" s="177"/>
      <c r="I52" s="177"/>
      <c r="J52" s="32"/>
      <c r="K52" s="124"/>
      <c r="L52" s="32"/>
      <c r="M52" s="124"/>
      <c r="N52" s="32"/>
      <c r="O52" s="124"/>
      <c r="P52" s="177" t="s">
        <v>427</v>
      </c>
      <c r="Q52" s="177"/>
      <c r="R52" s="177"/>
      <c r="S52" s="177"/>
    </row>
    <row r="53" spans="1:19" ht="10.5" customHeight="1"/>
    <row r="54" spans="1:19" ht="10.5" customHeight="1"/>
    <row r="55" spans="1:19" ht="10.5" customHeight="1"/>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39" priority="16" operator="notEqual">
      <formula>100</formula>
    </cfRule>
  </conditionalFormatting>
  <conditionalFormatting sqref="K47">
    <cfRule type="cellIs" dxfId="238" priority="13" operator="equal">
      <formula>3</formula>
    </cfRule>
    <cfRule type="cellIs" dxfId="237" priority="14" operator="equal">
      <formula>2</formula>
    </cfRule>
    <cfRule type="cellIs" dxfId="236" priority="15" operator="equal">
      <formula>1</formula>
    </cfRule>
  </conditionalFormatting>
  <conditionalFormatting sqref="M47">
    <cfRule type="cellIs" dxfId="235" priority="10" operator="equal">
      <formula>3</formula>
    </cfRule>
    <cfRule type="cellIs" dxfId="234" priority="11" operator="equal">
      <formula>2</formula>
    </cfRule>
    <cfRule type="cellIs" dxfId="233" priority="12" operator="equal">
      <formula>1</formula>
    </cfRule>
  </conditionalFormatting>
  <conditionalFormatting sqref="O47">
    <cfRule type="cellIs" dxfId="232" priority="7" operator="equal">
      <formula>3</formula>
    </cfRule>
    <cfRule type="cellIs" dxfId="231" priority="8" operator="equal">
      <formula>2</formula>
    </cfRule>
    <cfRule type="cellIs" dxfId="230" priority="9" operator="equal">
      <formula>1</formula>
    </cfRule>
  </conditionalFormatting>
  <conditionalFormatting sqref="Q47">
    <cfRule type="cellIs" dxfId="229" priority="4" operator="equal">
      <formula>3</formula>
    </cfRule>
    <cfRule type="cellIs" dxfId="228" priority="5" operator="equal">
      <formula>2</formula>
    </cfRule>
    <cfRule type="cellIs" dxfId="227" priority="6" operator="equal">
      <formula>1</formula>
    </cfRule>
  </conditionalFormatting>
  <conditionalFormatting sqref="S47">
    <cfRule type="cellIs" dxfId="226" priority="1" operator="equal">
      <formula>3</formula>
    </cfRule>
    <cfRule type="cellIs" dxfId="225" priority="2" operator="equal">
      <formula>2</formula>
    </cfRule>
    <cfRule type="cellIs" dxfId="224" priority="3" operator="equal">
      <formula>1</formula>
    </cfRule>
  </conditionalFormatting>
  <dataValidations count="8">
    <dataValidation type="whole" errorStyle="warning" allowBlank="1" showInputMessage="1" showErrorMessage="1" sqref="I35:I40 I43 I45" xr:uid="{60997A79-ED3F-48E9-A834-D7DC5E7586D6}">
      <formula1>0</formula1>
      <formula2>100</formula2>
    </dataValidation>
    <dataValidation type="decimal" allowBlank="1" showInputMessage="1" showErrorMessage="1" error="Max. 10 Punkte" sqref="P35:P40 N35:N40 L35:L40 J35:J40 R35:R40" xr:uid="{21967E88-2D90-4DC9-8E28-7A756FE9CB4A}">
      <formula1>0</formula1>
      <formula2>10</formula2>
    </dataValidation>
    <dataValidation type="list" allowBlank="1" showInputMessage="1" sqref="D43 E24" xr:uid="{8A42AD93-A66A-4641-88E1-C713A2123860}">
      <formula1>Länder_und_Regionen</formula1>
    </dataValidation>
    <dataValidation type="list" allowBlank="1" showInputMessage="1" showErrorMessage="1" sqref="C23:C24" xr:uid="{D2F14329-E6EB-4867-97A2-AC11406D597B}">
      <formula1>Mindestzahl</formula1>
    </dataValidation>
    <dataValidation type="list" allowBlank="1" showInputMessage="1" sqref="P11:P15 J11:J15 J23 L23 L11:L15 N23 N11:N15 P23 R11:R15 R23 J17:J18 L17:L18 N17:N18 P17:P18 R17:R18" xr:uid="{8753469F-098A-457C-B0D6-552638640FA3}">
      <formula1>Auswahl_ja_nein</formula1>
    </dataValidation>
    <dataValidation type="list" allowBlank="1" showInputMessage="1" sqref="J19 L19 N19 P19 R19" xr:uid="{44F2B793-CCAE-460F-BFDF-E63982F87E07}">
      <formula1>geeignet_ungeeignet</formula1>
    </dataValidation>
    <dataValidation type="list" allowBlank="1" showInputMessage="1" showErrorMessage="1" sqref="P22 P25 J22 J25 J27 L27 L22 L25 N27 N22 N25 P27 R22 R25 R27" xr:uid="{DBA4AE88-2832-4C8A-BA02-4F8BEB555595}">
      <formula1>geeignet_ungeeignet</formula1>
    </dataValidation>
    <dataValidation allowBlank="1" showInputMessage="1" sqref="F51 P51" xr:uid="{FD175B26-BA4B-43AF-A305-ECC25DC3CF55}"/>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3242305-7CE1-48F2-89A6-8E4338F32B4F}">
          <x14:formula1>
            <xm:f>Auswahllisten!$E$2:$E$4</xm:f>
          </x14:formula1>
          <xm:sqref>J16 L16 N16 P16 R16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C1548-4BFA-4577-B737-83D307A3B1F3}">
  <sheetPr>
    <pageSetUpPr fitToPage="1"/>
  </sheetPr>
  <dimension ref="A1:U55"/>
  <sheetViews>
    <sheetView showGridLines="0" zoomScaleNormal="100" zoomScaleSheetLayoutView="75" workbookViewId="0">
      <selection activeCell="D4" sqref="D4:G4"/>
    </sheetView>
  </sheetViews>
  <sheetFormatPr defaultColWidth="5.77734375" defaultRowHeight="10.25" customHeight="1"/>
  <cols>
    <col min="1" max="1" width="4.44140625" style="3" customWidth="1"/>
    <col min="2" max="2" width="29.77734375" style="5" customWidth="1"/>
    <col min="3" max="3" width="7" style="5" customWidth="1"/>
    <col min="4" max="4" width="15.77734375" style="5" customWidth="1"/>
    <col min="5" max="5" width="15.21875" style="5" customWidth="1"/>
    <col min="6" max="6" width="11" style="5" customWidth="1"/>
    <col min="7" max="7" width="12" style="5" customWidth="1"/>
    <col min="8" max="8" width="9.21875" style="5" customWidth="1"/>
    <col min="9" max="9" width="10.77734375" style="3" customWidth="1"/>
    <col min="10" max="10" width="10.21875" style="6" customWidth="1"/>
    <col min="11" max="11" width="10.21875" style="3" customWidth="1"/>
    <col min="12" max="12" width="10.21875" style="6" customWidth="1"/>
    <col min="13" max="13" width="10.21875" style="3" customWidth="1"/>
    <col min="14" max="14" width="10.21875" style="6" customWidth="1"/>
    <col min="15" max="15" width="10.21875" style="3" customWidth="1"/>
    <col min="16" max="16" width="10.21875" style="6" customWidth="1"/>
    <col min="17" max="17" width="10.21875" style="3" customWidth="1"/>
    <col min="18" max="18" width="10.21875" style="7" customWidth="1"/>
    <col min="19" max="19" width="10.2187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450</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31-35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40" t="str">
        <f>IF('CandidateTenderer 1-5'!$D$4 = "", "", 'CandidateTenderer 1-5'!$D$4)</f>
        <v/>
      </c>
      <c r="E4" s="240"/>
      <c r="F4" s="240"/>
      <c r="G4" s="240"/>
      <c r="H4" s="184" t="s">
        <v>405</v>
      </c>
      <c r="I4" s="184"/>
      <c r="J4" s="240" t="str">
        <f>IF('CandidateTenderer 1-5'!$J$4 = "", "", 'CandidateTenderer 1-5'!$J$4)</f>
        <v>Sustainability UrbanTransport- Air Quality, Climate Action &amp; Accessibility (SUM-ACA)</v>
      </c>
      <c r="K4" s="240"/>
      <c r="L4" s="240"/>
      <c r="M4" s="240"/>
      <c r="N4" s="240"/>
      <c r="O4" s="240"/>
      <c r="P4" s="232" t="s">
        <v>406</v>
      </c>
      <c r="Q4" s="232"/>
      <c r="R4" s="240" t="str">
        <f>IF('CandidateTenderer 1-5'!$R$4 = "", "", 'CandidateTenderer 1-5'!$R$4)</f>
        <v>PN 20.2277.0-001.00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Integrated Mobility Plan for Shillong &amp; Rourkela</v>
      </c>
      <c r="K5" s="240"/>
      <c r="L5" s="240"/>
      <c r="M5" s="240"/>
      <c r="N5" s="240"/>
      <c r="O5" s="240"/>
      <c r="P5" s="233" t="s">
        <v>408</v>
      </c>
      <c r="Q5" s="233"/>
      <c r="R5" s="240" t="str">
        <f>IF('CandidateTenderer 1-5'!$R$5 = "", "", 'CandidateTenderer 1-5'!$R$5)</f>
        <v>83502596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179"/>
      <c r="S6" s="179"/>
    </row>
    <row r="7" spans="1:21" ht="14.2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451</v>
      </c>
      <c r="K8" s="218"/>
      <c r="L8" s="217" t="s">
        <v>452</v>
      </c>
      <c r="M8" s="218"/>
      <c r="N8" s="217" t="s">
        <v>453</v>
      </c>
      <c r="O8" s="218"/>
      <c r="P8" s="217" t="s">
        <v>454</v>
      </c>
      <c r="Q8" s="218"/>
      <c r="R8" s="217" t="s">
        <v>455</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10000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1</v>
      </c>
      <c r="D24" s="80" t="str">
        <f>" reference project"&amp;IF(C24=1,"","s")</f>
        <v xml:space="preserve"> reference project</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8"/>
      <c r="K26" s="239"/>
      <c r="L26" s="238"/>
      <c r="M26" s="239"/>
      <c r="N26" s="238"/>
      <c r="O26" s="239"/>
      <c r="P26" s="238"/>
      <c r="Q26" s="239"/>
      <c r="R26" s="238"/>
      <c r="S26" s="239"/>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5"/>
      <c r="K28" s="236"/>
      <c r="L28" s="235"/>
      <c r="M28" s="236"/>
      <c r="N28" s="235"/>
      <c r="O28" s="236"/>
      <c r="P28" s="235"/>
      <c r="Q28" s="236"/>
      <c r="R28" s="235"/>
      <c r="S28" s="237"/>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5" customHeight="1"/>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5" customHeight="1">
      <c r="D52"/>
      <c r="E52"/>
      <c r="F52" s="177" t="s">
        <v>427</v>
      </c>
      <c r="G52" s="177"/>
      <c r="H52" s="177"/>
      <c r="I52" s="177"/>
      <c r="J52" s="32"/>
      <c r="K52" s="124"/>
      <c r="L52" s="32"/>
      <c r="M52" s="124"/>
      <c r="N52" s="32"/>
      <c r="O52" s="124"/>
      <c r="P52" s="177" t="s">
        <v>427</v>
      </c>
      <c r="Q52" s="177"/>
      <c r="R52" s="177"/>
      <c r="S52" s="177"/>
    </row>
    <row r="53" spans="1:19" ht="10.5" customHeight="1"/>
    <row r="54" spans="1:19" ht="10.5" customHeight="1"/>
    <row r="55" spans="1:19" ht="10.5" customHeight="1"/>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23" priority="16" operator="notEqual">
      <formula>100</formula>
    </cfRule>
  </conditionalFormatting>
  <conditionalFormatting sqref="K47">
    <cfRule type="cellIs" dxfId="222" priority="13" operator="equal">
      <formula>3</formula>
    </cfRule>
    <cfRule type="cellIs" dxfId="221" priority="14" operator="equal">
      <formula>2</formula>
    </cfRule>
    <cfRule type="cellIs" dxfId="220" priority="15" operator="equal">
      <formula>1</formula>
    </cfRule>
  </conditionalFormatting>
  <conditionalFormatting sqref="M47">
    <cfRule type="cellIs" dxfId="219" priority="10" operator="equal">
      <formula>3</formula>
    </cfRule>
    <cfRule type="cellIs" dxfId="218" priority="11" operator="equal">
      <formula>2</formula>
    </cfRule>
    <cfRule type="cellIs" dxfId="217" priority="12" operator="equal">
      <formula>1</formula>
    </cfRule>
  </conditionalFormatting>
  <conditionalFormatting sqref="O47">
    <cfRule type="cellIs" dxfId="216" priority="7" operator="equal">
      <formula>3</formula>
    </cfRule>
    <cfRule type="cellIs" dxfId="215" priority="8" operator="equal">
      <formula>2</formula>
    </cfRule>
    <cfRule type="cellIs" dxfId="214" priority="9" operator="equal">
      <formula>1</formula>
    </cfRule>
  </conditionalFormatting>
  <conditionalFormatting sqref="Q47">
    <cfRule type="cellIs" dxfId="213" priority="4" operator="equal">
      <formula>3</formula>
    </cfRule>
    <cfRule type="cellIs" dxfId="212" priority="5" operator="equal">
      <formula>2</formula>
    </cfRule>
    <cfRule type="cellIs" dxfId="211" priority="6" operator="equal">
      <formula>1</formula>
    </cfRule>
  </conditionalFormatting>
  <conditionalFormatting sqref="S47">
    <cfRule type="cellIs" dxfId="210" priority="1" operator="equal">
      <formula>3</formula>
    </cfRule>
    <cfRule type="cellIs" dxfId="209" priority="2" operator="equal">
      <formula>2</formula>
    </cfRule>
    <cfRule type="cellIs" dxfId="208" priority="3" operator="equal">
      <formula>1</formula>
    </cfRule>
  </conditionalFormatting>
  <dataValidations count="8">
    <dataValidation type="whole" errorStyle="warning" allowBlank="1" showInputMessage="1" showErrorMessage="1" sqref="I35:I40 I43 I45" xr:uid="{BD30244F-AA29-4103-AEAA-3010C9156CA2}">
      <formula1>0</formula1>
      <formula2>100</formula2>
    </dataValidation>
    <dataValidation type="decimal" allowBlank="1" showInputMessage="1" showErrorMessage="1" error="Max. 10 Punkte" sqref="P35:P40 N35:N40 L35:L40 J35:J40 R35:R40" xr:uid="{65B9087C-C513-45F4-A0A1-D92B1836040D}">
      <formula1>0</formula1>
      <formula2>10</formula2>
    </dataValidation>
    <dataValidation type="list" allowBlank="1" showInputMessage="1" sqref="D43 E24" xr:uid="{951BCB05-8E34-464D-8C35-75D0794C4BC9}">
      <formula1>Länder_und_Regionen</formula1>
    </dataValidation>
    <dataValidation type="list" allowBlank="1" showInputMessage="1" showErrorMessage="1" sqref="C23:C24" xr:uid="{E323E9FC-70CE-41B3-B1F4-831B9BA84D2C}">
      <formula1>Mindestzahl</formula1>
    </dataValidation>
    <dataValidation type="list" allowBlank="1" showInputMessage="1" sqref="P11:P15 J11:J15 J23 L23 L11:L15 N23 N11:N15 P23 R11:R15 R23 J17:J18 L17:L18 N17:N18 P17:P18 R17:R18" xr:uid="{7B70882F-DF99-4261-99CA-D6405F910C3E}">
      <formula1>Auswahl_ja_nein</formula1>
    </dataValidation>
    <dataValidation type="list" allowBlank="1" showInputMessage="1" sqref="J19 L19 N19 P19 R19" xr:uid="{50515DEE-939A-4D94-BD23-2C9381852927}">
      <formula1>geeignet_ungeeignet</formula1>
    </dataValidation>
    <dataValidation type="list" allowBlank="1" showInputMessage="1" showErrorMessage="1" sqref="P22 P25 J22 J25 J27 L27 L22 L25 N27 N22 N25 P27 R22 R25 R27" xr:uid="{7095924E-E5E4-4809-8A17-8D6EEE9532FC}">
      <formula1>geeignet_ungeeignet</formula1>
    </dataValidation>
    <dataValidation allowBlank="1" showInputMessage="1" sqref="F51 P51" xr:uid="{F5AF59FA-56E5-4C7E-87B0-F518EA65F94C}"/>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0FEA9F8-6E09-4ACB-92A1-ABCA5FE49093}">
          <x14:formula1>
            <xm:f>Auswahllisten!$E$2:$E$4</xm:f>
          </x14:formula1>
          <xm:sqref>J16 L16 N16 P16 R16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B496-CA90-464B-A80D-A69477FA5B35}">
  <sheetPr>
    <pageSetUpPr fitToPage="1"/>
  </sheetPr>
  <dimension ref="A1:U55"/>
  <sheetViews>
    <sheetView showGridLines="0" zoomScaleNormal="100" zoomScaleSheetLayoutView="75" workbookViewId="0">
      <selection activeCell="D4" sqref="D4:G4"/>
    </sheetView>
  </sheetViews>
  <sheetFormatPr defaultColWidth="5.77734375" defaultRowHeight="10.25" customHeight="1"/>
  <cols>
    <col min="1" max="1" width="4.44140625" style="3" customWidth="1"/>
    <col min="2" max="2" width="29.77734375" style="5" customWidth="1"/>
    <col min="3" max="3" width="7" style="5" customWidth="1"/>
    <col min="4" max="4" width="15.77734375" style="5" customWidth="1"/>
    <col min="5" max="5" width="15.21875" style="5" customWidth="1"/>
    <col min="6" max="6" width="11" style="5" customWidth="1"/>
    <col min="7" max="7" width="12" style="5" customWidth="1"/>
    <col min="8" max="8" width="9.21875" style="5" customWidth="1"/>
    <col min="9" max="9" width="10.77734375" style="3" customWidth="1"/>
    <col min="10" max="10" width="10.21875" style="6" customWidth="1"/>
    <col min="11" max="11" width="10.21875" style="3" customWidth="1"/>
    <col min="12" max="12" width="10.21875" style="6" customWidth="1"/>
    <col min="13" max="13" width="10.21875" style="3" customWidth="1"/>
    <col min="14" max="14" width="10.21875" style="6" customWidth="1"/>
    <col min="15" max="15" width="10.21875" style="3" customWidth="1"/>
    <col min="16" max="16" width="10.21875" style="6" customWidth="1"/>
    <col min="17" max="17" width="10.21875" style="3" customWidth="1"/>
    <col min="18" max="18" width="10.21875" style="7" customWidth="1"/>
    <col min="19" max="19" width="10.2187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456</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36-40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40" t="str">
        <f>IF('CandidateTenderer 1-5'!$D$4 = "", "", 'CandidateTenderer 1-5'!$D$4)</f>
        <v/>
      </c>
      <c r="E4" s="240"/>
      <c r="F4" s="240"/>
      <c r="G4" s="240"/>
      <c r="H4" s="184" t="s">
        <v>405</v>
      </c>
      <c r="I4" s="184"/>
      <c r="J4" s="240" t="str">
        <f>IF('CandidateTenderer 1-5'!$J$4 = "", "", 'CandidateTenderer 1-5'!$J$4)</f>
        <v>Sustainability UrbanTransport- Air Quality, Climate Action &amp; Accessibility (SUM-ACA)</v>
      </c>
      <c r="K4" s="240"/>
      <c r="L4" s="240"/>
      <c r="M4" s="240"/>
      <c r="N4" s="240"/>
      <c r="O4" s="240"/>
      <c r="P4" s="232" t="s">
        <v>406</v>
      </c>
      <c r="Q4" s="232"/>
      <c r="R4" s="240" t="str">
        <f>IF('CandidateTenderer 1-5'!$R$4 = "", "", 'CandidateTenderer 1-5'!$R$4)</f>
        <v>PN 20.2277.0-001.00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Integrated Mobility Plan for Shillong &amp; Rourkela</v>
      </c>
      <c r="K5" s="240"/>
      <c r="L5" s="240"/>
      <c r="M5" s="240"/>
      <c r="N5" s="240"/>
      <c r="O5" s="240"/>
      <c r="P5" s="233" t="s">
        <v>408</v>
      </c>
      <c r="Q5" s="233"/>
      <c r="R5" s="240" t="str">
        <f>IF('CandidateTenderer 1-5'!$R$5 = "", "", 'CandidateTenderer 1-5'!$R$5)</f>
        <v>83502596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179"/>
      <c r="S6" s="179"/>
    </row>
    <row r="7" spans="1:21" ht="14.2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457</v>
      </c>
      <c r="K8" s="218"/>
      <c r="L8" s="217" t="s">
        <v>458</v>
      </c>
      <c r="M8" s="218"/>
      <c r="N8" s="217" t="s">
        <v>459</v>
      </c>
      <c r="O8" s="218"/>
      <c r="P8" s="217" t="s">
        <v>460</v>
      </c>
      <c r="Q8" s="218"/>
      <c r="R8" s="217" t="s">
        <v>461</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10000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1</v>
      </c>
      <c r="D24" s="80" t="str">
        <f>" reference project"&amp;IF(C24=1,"","s")</f>
        <v xml:space="preserve"> reference project</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8"/>
      <c r="K26" s="239"/>
      <c r="L26" s="238"/>
      <c r="M26" s="239"/>
      <c r="N26" s="238"/>
      <c r="O26" s="239"/>
      <c r="P26" s="238"/>
      <c r="Q26" s="239"/>
      <c r="R26" s="238"/>
      <c r="S26" s="239"/>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5"/>
      <c r="K28" s="236"/>
      <c r="L28" s="235"/>
      <c r="M28" s="236"/>
      <c r="N28" s="235"/>
      <c r="O28" s="236"/>
      <c r="P28" s="235"/>
      <c r="Q28" s="236"/>
      <c r="R28" s="235"/>
      <c r="S28" s="237"/>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5" customHeight="1"/>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5" customHeight="1">
      <c r="D52"/>
      <c r="E52"/>
      <c r="F52" s="177" t="s">
        <v>427</v>
      </c>
      <c r="G52" s="177"/>
      <c r="H52" s="177"/>
      <c r="I52" s="177"/>
      <c r="J52" s="32"/>
      <c r="K52" s="124"/>
      <c r="L52" s="32"/>
      <c r="M52" s="124"/>
      <c r="N52" s="32"/>
      <c r="O52" s="124"/>
      <c r="P52" s="177" t="s">
        <v>427</v>
      </c>
      <c r="Q52" s="177"/>
      <c r="R52" s="177"/>
      <c r="S52" s="177"/>
    </row>
    <row r="53" spans="1:19" ht="10.5" customHeight="1"/>
    <row r="54" spans="1:19" ht="10.5" customHeight="1"/>
    <row r="55" spans="1:19" ht="10.5" customHeight="1"/>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07" priority="16" operator="notEqual">
      <formula>100</formula>
    </cfRule>
  </conditionalFormatting>
  <conditionalFormatting sqref="K47">
    <cfRule type="cellIs" dxfId="206" priority="13" operator="equal">
      <formula>3</formula>
    </cfRule>
    <cfRule type="cellIs" dxfId="205" priority="14" operator="equal">
      <formula>2</formula>
    </cfRule>
    <cfRule type="cellIs" dxfId="204" priority="15" operator="equal">
      <formula>1</formula>
    </cfRule>
  </conditionalFormatting>
  <conditionalFormatting sqref="M47">
    <cfRule type="cellIs" dxfId="203" priority="10" operator="equal">
      <formula>3</formula>
    </cfRule>
    <cfRule type="cellIs" dxfId="202" priority="11" operator="equal">
      <formula>2</formula>
    </cfRule>
    <cfRule type="cellIs" dxfId="201" priority="12" operator="equal">
      <formula>1</formula>
    </cfRule>
  </conditionalFormatting>
  <conditionalFormatting sqref="O47">
    <cfRule type="cellIs" dxfId="200" priority="7" operator="equal">
      <formula>3</formula>
    </cfRule>
    <cfRule type="cellIs" dxfId="199" priority="8" operator="equal">
      <formula>2</formula>
    </cfRule>
    <cfRule type="cellIs" dxfId="198" priority="9" operator="equal">
      <formula>1</formula>
    </cfRule>
  </conditionalFormatting>
  <conditionalFormatting sqref="Q47">
    <cfRule type="cellIs" dxfId="197" priority="4" operator="equal">
      <formula>3</formula>
    </cfRule>
    <cfRule type="cellIs" dxfId="196" priority="5" operator="equal">
      <formula>2</formula>
    </cfRule>
    <cfRule type="cellIs" dxfId="195" priority="6" operator="equal">
      <formula>1</formula>
    </cfRule>
  </conditionalFormatting>
  <conditionalFormatting sqref="S47">
    <cfRule type="cellIs" dxfId="194" priority="1" operator="equal">
      <formula>3</formula>
    </cfRule>
    <cfRule type="cellIs" dxfId="193" priority="2" operator="equal">
      <formula>2</formula>
    </cfRule>
    <cfRule type="cellIs" dxfId="192" priority="3" operator="equal">
      <formula>1</formula>
    </cfRule>
  </conditionalFormatting>
  <dataValidations count="8">
    <dataValidation type="whole" errorStyle="warning" allowBlank="1" showInputMessage="1" showErrorMessage="1" sqref="I35:I40 I43 I45" xr:uid="{D5C0D071-8671-4ECE-862F-C036988EE95E}">
      <formula1>0</formula1>
      <formula2>100</formula2>
    </dataValidation>
    <dataValidation type="decimal" allowBlank="1" showInputMessage="1" showErrorMessage="1" error="Max. 10 Punkte" sqref="P35:P40 N35:N40 L35:L40 J35:J40 R35:R40" xr:uid="{D4E86355-7705-4F12-ABFD-8C8CB538F98A}">
      <formula1>0</formula1>
      <formula2>10</formula2>
    </dataValidation>
    <dataValidation type="list" allowBlank="1" showInputMessage="1" sqref="D43 E24" xr:uid="{CE5D615C-DB3C-403F-8041-F54D023FB7C8}">
      <formula1>Länder_und_Regionen</formula1>
    </dataValidation>
    <dataValidation type="list" allowBlank="1" showInputMessage="1" showErrorMessage="1" sqref="C23:C24" xr:uid="{5F1CFD90-C5FE-454E-A4B1-4F9F77C54312}">
      <formula1>Mindestzahl</formula1>
    </dataValidation>
    <dataValidation type="list" allowBlank="1" showInputMessage="1" sqref="P11:P15 J11:J15 J23 L23 L11:L15 N23 N11:N15 P23 R11:R15 R23 J17:J18 L17:L18 N17:N18 P17:P18 R17:R18" xr:uid="{EC6C80B3-237B-4FAA-B81F-2A6442550BCA}">
      <formula1>Auswahl_ja_nein</formula1>
    </dataValidation>
    <dataValidation type="list" allowBlank="1" showInputMessage="1" sqref="J19 L19 N19 P19 R19" xr:uid="{836308DC-6C8A-4F0D-A278-BD3A810E811F}">
      <formula1>geeignet_ungeeignet</formula1>
    </dataValidation>
    <dataValidation type="list" allowBlank="1" showInputMessage="1" showErrorMessage="1" sqref="P22 P25 J22 J25 J27 L27 L22 L25 N27 N22 N25 P27 R22 R25 R27" xr:uid="{73599A3E-EDFC-4959-9947-2422C7AFCD55}">
      <formula1>geeignet_ungeeignet</formula1>
    </dataValidation>
    <dataValidation allowBlank="1" showInputMessage="1" sqref="F51 P51" xr:uid="{4137F7BA-258A-4CEF-BF30-C09A6E17BE45}"/>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1401738-ADCD-4D0C-A652-30AE82DA0B8C}">
          <x14:formula1>
            <xm:f>Auswahllisten!$E$2:$E$4</xm:f>
          </x14:formula1>
          <xm:sqref>J16 L16 N16 P16 R16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03F89710FAE41A4FA9521EC9DA80B8AA" ma:contentTypeVersion="22" ma:contentTypeDescription="Ein neues Dokument erstellen." ma:contentTypeScope="" ma:versionID="dba86b58e4f1b7992876e42b64589d6f">
  <xsd:schema xmlns:xsd="http://www.w3.org/2001/XMLSchema" xmlns:xs="http://www.w3.org/2001/XMLSchema" xmlns:p="http://schemas.microsoft.com/office/2006/metadata/properties" xmlns:ns2="109a9aab-95a2-42bb-960e-f8e7911cfb33" xmlns:ns3="051c005f-7033-46e2-98ea-e894fdd42f98" targetNamespace="http://schemas.microsoft.com/office/2006/metadata/properties" ma:root="true" ma:fieldsID="b92ec9bb04366f18defbebc3918d9f2d" ns2:_="" ns3:_="">
    <xsd:import namespace="109a9aab-95a2-42bb-960e-f8e7911cfb33"/>
    <xsd:import namespace="051c005f-7033-46e2-98ea-e894fdd42f98"/>
    <xsd:element name="properties">
      <xsd:complexType>
        <xsd:sequence>
          <xsd:element name="documentManagement">
            <xsd:complexType>
              <xsd:all>
                <xsd:element ref="ns2:Sync" minOccurs="0"/>
                <xsd:element ref="ns2:Activity" minOccurs="0"/>
                <xsd:element ref="ns2:Process" minOccurs="0"/>
                <xsd:element ref="ns2:Type_x0020_of_x0020_Content" minOccurs="0"/>
                <xsd:element ref="ns2:Document_x0020_State" minOccurs="0"/>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ServiceSearchProperties" minOccurs="0"/>
                <xsd:element ref="ns2:MediaLengthInSeconds" minOccurs="0"/>
                <xsd:element ref="ns2:Comment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a9aab-95a2-42bb-960e-f8e7911cfb33" elementFormDefault="qualified">
    <xsd:import namespace="http://schemas.microsoft.com/office/2006/documentManagement/types"/>
    <xsd:import namespace="http://schemas.microsoft.com/office/infopath/2007/PartnerControls"/>
    <xsd:element name="Sync" ma:index="8" nillable="true" ma:displayName="Sync to GINA" ma:indexed="true" ma:internalName="Sync">
      <xsd:simpleType>
        <xsd:restriction base="dms:Boolean"/>
      </xsd:simpleType>
    </xsd:element>
    <xsd:element name="Activity" ma:index="9" nillable="true" ma:displayName="Activity" ma:list="a0aba834-b86c-429f-a575-ef799f679986" ma:internalName="Activity" ma:showField="Title">
      <xsd:simpleType>
        <xsd:restriction base="dms:Lookup"/>
      </xsd:simpleType>
    </xsd:element>
    <xsd:element name="Process" ma:index="10" nillable="true" ma:displayName="Process" ma:list="a0aba834-b86c-429f-a575-ef799f679986" ma:internalName="Process" ma:readOnly="true" ma:showField="ProcessCalc" ma:web="051c005f-7033-46e2-98ea-e894fdd42f98">
      <xsd:simpleType>
        <xsd:restriction base="dms:Lookup"/>
      </xsd:simpleType>
    </xsd:element>
    <xsd:element name="Type_x0020_of_x0020_Content" ma:index="11" nillable="true" ma:displayName="Type of Content" ma:list="4ad8cc3d-08b7-4e19-96da-b7a6f0a8765d" ma:internalName="Type_x0020_of_x0020_Content" ma:showField="Title">
      <xsd:simpleType>
        <xsd:restriction base="dms:Lookup"/>
      </xsd:simpleType>
    </xsd:element>
    <xsd:element name="Document_x0020_State" ma:index="12" nillable="true" ma:displayName="Document State" ma:list="c8e87fdf-3b66-467f-ad7c-de4c1e0bf9f8" ma:internalName="Document_x0020_State" ma:showField="Title">
      <xsd:simpleType>
        <xsd:restriction base="dms:Lookup"/>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57dcd140-a7a7-46ce-917b-3d7f1aba0e18"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Location" ma:index="25" nillable="true" ma:displayName="Loca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element name="Comments" ma:index="28" nillable="true" ma:displayName="Comments" ma:format="Dropdown" ma:internalName="Comments">
      <xsd:simpleType>
        <xsd:restriction base="dms:Text">
          <xsd:maxLength value="255"/>
        </xsd:restriction>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51c005f-7033-46e2-98ea-e894fdd42f98"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element name="TaxCatchAll" ma:index="20" nillable="true" ma:displayName="Taxonomy Catch All Column" ma:hidden="true" ma:list="{dd2bc826-6c18-4984-ac01-416ed8cbf10f}" ma:internalName="TaxCatchAll" ma:showField="CatchAllData" ma:web="051c005f-7033-46e2-98ea-e894fdd42f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09a9aab-95a2-42bb-960e-f8e7911cfb33">
      <Terms xmlns="http://schemas.microsoft.com/office/infopath/2007/PartnerControls"/>
    </lcf76f155ced4ddcb4097134ff3c332f>
    <Sync xmlns="109a9aab-95a2-42bb-960e-f8e7911cfb33" xsi:nil="true"/>
    <Activity xmlns="109a9aab-95a2-42bb-960e-f8e7911cfb33" xsi:nil="true"/>
    <Document_x0020_State xmlns="109a9aab-95a2-42bb-960e-f8e7911cfb33" xsi:nil="true"/>
    <Comments xmlns="109a9aab-95a2-42bb-960e-f8e7911cfb33" xsi:nil="true"/>
    <TaxCatchAll xmlns="051c005f-7033-46e2-98ea-e894fdd42f98" xsi:nil="true"/>
    <Type_x0020_of_x0020_Content xmlns="109a9aab-95a2-42bb-960e-f8e7911cfb33" xsi:nil="true"/>
  </documentManagement>
</p:properties>
</file>

<file path=customXml/itemProps1.xml><?xml version="1.0" encoding="utf-8"?>
<ds:datastoreItem xmlns:ds="http://schemas.openxmlformats.org/officeDocument/2006/customXml" ds:itemID="{8D51554E-6559-409A-873A-63E5C408BE90}">
  <ds:schemaRefs>
    <ds:schemaRef ds:uri="http://schemas.microsoft.com/sharepoint/v3/contenttype/forms"/>
  </ds:schemaRefs>
</ds:datastoreItem>
</file>

<file path=customXml/itemProps2.xml><?xml version="1.0" encoding="utf-8"?>
<ds:datastoreItem xmlns:ds="http://schemas.openxmlformats.org/officeDocument/2006/customXml" ds:itemID="{C0EB1C79-FCE1-48E9-85A4-41B48E7230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9a9aab-95a2-42bb-960e-f8e7911cfb33"/>
    <ds:schemaRef ds:uri="051c005f-7033-46e2-98ea-e894fdd42f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41FB30-5C9E-4F1B-8353-DF9556F934FE}">
  <ds:schemaRefs>
    <ds:schemaRef ds:uri="http://purl.org/dc/terms/"/>
    <ds:schemaRef ds:uri="http://purl.org/dc/dcmitype/"/>
    <ds:schemaRef ds:uri="http://schemas.microsoft.com/office/2006/documentManagement/types"/>
    <ds:schemaRef ds:uri="http://purl.org/dc/elements/1.1/"/>
    <ds:schemaRef ds:uri="9122d524-3646-49d0-8311-fe09a929df34"/>
    <ds:schemaRef ds:uri="http://schemas.microsoft.com/office/infopath/2007/PartnerControls"/>
    <ds:schemaRef ds:uri="http://schemas.openxmlformats.org/package/2006/metadata/core-properties"/>
    <ds:schemaRef ds:uri="166c0526-271a-44e2-95e6-2a3faf27ea02"/>
    <ds:schemaRef ds:uri="http://schemas.microsoft.com/office/2006/metadata/properties"/>
    <ds:schemaRef ds:uri="http://www.w3.org/XML/1998/namespace"/>
    <ds:schemaRef ds:uri="109a9aab-95a2-42bb-960e-f8e7911cfb33"/>
    <ds:schemaRef ds:uri="051c005f-7033-46e2-98ea-e894fdd42f9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24</vt:i4>
      </vt:variant>
      <vt:variant>
        <vt:lpstr>Named Ranges</vt:lpstr>
      </vt:variant>
      <vt:variant>
        <vt:i4>26</vt:i4>
      </vt:variant>
    </vt:vector>
  </HeadingPairs>
  <TitlesOfParts>
    <vt:vector size="50" baseType="lpstr">
      <vt:lpstr>Ranking</vt:lpstr>
      <vt:lpstr>CandidateTenderer 1-5</vt:lpstr>
      <vt:lpstr>CandidateTenderer 6-10</vt:lpstr>
      <vt:lpstr>CandidateTenderer 11-15</vt:lpstr>
      <vt:lpstr>CandidateTenderer 16-20</vt:lpstr>
      <vt:lpstr>CandidateTenderer 21-25</vt:lpstr>
      <vt:lpstr>CandidateTenderer 26-30</vt:lpstr>
      <vt:lpstr>CandidateTenderer 31-35</vt:lpstr>
      <vt:lpstr>CandidateTenderer 36-40</vt:lpstr>
      <vt:lpstr>CandidateTenderer 41-45</vt:lpstr>
      <vt:lpstr>CandidateTenderer 46-50</vt:lpstr>
      <vt:lpstr>CandidateTenderer 51-55</vt:lpstr>
      <vt:lpstr>CandidateTenderer 56-60</vt:lpstr>
      <vt:lpstr>CandidateTenderer 61-65</vt:lpstr>
      <vt:lpstr>CandidateTenderer 66-70</vt:lpstr>
      <vt:lpstr>CandidateTenderer 71-75</vt:lpstr>
      <vt:lpstr>CandidateTenderer 76-80</vt:lpstr>
      <vt:lpstr>CandidateTenderer 81-85</vt:lpstr>
      <vt:lpstr>CandidateTenderer 86-90</vt:lpstr>
      <vt:lpstr>CandidateTenderer 91-95</vt:lpstr>
      <vt:lpstr>CandidateTenderer 96-100</vt:lpstr>
      <vt:lpstr>Overview geographical regions</vt:lpstr>
      <vt:lpstr>Information</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21-25'!Print_Area</vt:lpstr>
      <vt:lpstr>'CandidateTenderer 26-30'!Print_Area</vt:lpstr>
      <vt:lpstr>'CandidateTenderer 31-35'!Print_Area</vt:lpstr>
      <vt:lpstr>'CandidateTenderer 36-40'!Print_Area</vt:lpstr>
      <vt:lpstr>'CandidateTenderer 41-45'!Print_Area</vt:lpstr>
      <vt:lpstr>'CandidateTenderer 46-50'!Print_Area</vt:lpstr>
      <vt:lpstr>'CandidateTenderer 51-55'!Print_Area</vt:lpstr>
      <vt:lpstr>'CandidateTenderer 56-60'!Print_Area</vt:lpstr>
      <vt:lpstr>'CandidateTenderer 6-10'!Print_Area</vt:lpstr>
      <vt:lpstr>'CandidateTenderer 61-65'!Print_Area</vt:lpstr>
      <vt:lpstr>'CandidateTenderer 66-70'!Print_Area</vt:lpstr>
      <vt:lpstr>'CandidateTenderer 71-75'!Print_Area</vt:lpstr>
      <vt:lpstr>'CandidateTenderer 76-80'!Print_Area</vt:lpstr>
      <vt:lpstr>'CandidateTenderer 81-85'!Print_Area</vt:lpstr>
      <vt:lpstr>'CandidateTenderer 86-90'!Print_Area</vt:lpstr>
      <vt:lpstr>'CandidateTenderer 91-95'!Print_Area</vt:lpstr>
      <vt:lpstr>'CandidateTenderer 96-100'!Print_Area</vt:lpstr>
      <vt:lpstr>Information!Print_Area</vt:lpstr>
      <vt:lpstr>'Overview geographical regions'!Print_Area</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31-1-9, Bewertungsschema zur Prüfung der Eignung von Bewerbern/Bietern, Englisch, Stand Februar 2024</dc:title>
  <dc:creator>Kapoor, Girish GIZ IN</dc:creator>
  <cp:lastModifiedBy>Verma, Neha GIZ IN</cp:lastModifiedBy>
  <cp:lastPrinted>2021-09-21T12:54:09Z</cp:lastPrinted>
  <dcterms:created xsi:type="dcterms:W3CDTF">2001-02-21T08:54:43Z</dcterms:created>
  <dcterms:modified xsi:type="dcterms:W3CDTF">2025-10-29T10:55:01Z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0x01010003F89710FAE41A4FA9521EC9DA80B8AA</vt:lpwstr>
  </property>
  <property fmtid="{D5CDD505-2E9C-101B-9397-08002B2CF9AE}" pid="4" name="MediaServiceImageTags">
    <vt:lpwstr/>
  </property>
</Properties>
</file>