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Agsys/biofermenter/Tender documents/"/>
    </mc:Choice>
  </mc:AlternateContent>
  <xr:revisionPtr revIDLastSave="0" documentId="8_{C97703EF-0E55-4402-B3EA-87B0CCEA8A0A}" xr6:coauthVersionLast="47" xr6:coauthVersionMax="47" xr10:uidLastSave="{00000000-0000-0000-0000-000000000000}"/>
  <bookViews>
    <workbookView xWindow="-110" yWindow="-110" windowWidth="19420" windowHeight="10300" tabRatio="705" xr2:uid="{00000000-000D-0000-FFFF-FFFF00000000}"/>
  </bookViews>
  <sheets>
    <sheet name="CandidateTenderer 1-5" sheetId="2" r:id="rId1"/>
    <sheet name="CandidateTenderer 6-10" sheetId="7" r:id="rId2"/>
    <sheet name="CandidateTenderer 11-15" sheetId="10" r:id="rId3"/>
    <sheet name="CandidateTenderer 16-20" sheetId="9" r:id="rId4"/>
    <sheet name="Overview geographical regions" sheetId="8" r:id="rId5"/>
    <sheet name="Information" sheetId="5" r:id="rId6"/>
    <sheet name="Auswahllisten" sheetId="6" state="hidden" r:id="rId7"/>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2">'CandidateTenderer 11-15'!$A$1:$S$51</definedName>
    <definedName name="_xlnm.Print_Area" localSheetId="0">'CandidateTenderer 1-5'!$A$1:$S$52</definedName>
    <definedName name="_xlnm.Print_Area" localSheetId="3">'CandidateTenderer 16-20'!$A$1:$S$51</definedName>
    <definedName name="_xlnm.Print_Area" localSheetId="1">'CandidateTenderer 6-10'!$A$1:$S$51</definedName>
    <definedName name="_xlnm.Print_Area" localSheetId="5">Information!$A$1:$G$21</definedName>
    <definedName name="_xlnm.Print_Area" localSheetId="4">'Overview geographical regions'!$A$1:$N$69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7" i="9" l="1"/>
  <c r="A16" i="9"/>
  <c r="A15" i="9"/>
  <c r="A14" i="9"/>
  <c r="A17" i="10"/>
  <c r="A16" i="10"/>
  <c r="A15" i="10"/>
  <c r="A14" i="10"/>
  <c r="A17" i="7"/>
  <c r="A16" i="7"/>
  <c r="A15" i="7"/>
  <c r="A14" i="7"/>
  <c r="A17" i="2"/>
  <c r="A16" i="2"/>
  <c r="A15" i="2"/>
  <c r="A14" i="2"/>
  <c r="A18" i="2"/>
  <c r="D24" i="10"/>
  <c r="D23" i="10"/>
  <c r="D24" i="7"/>
  <c r="D23" i="7"/>
  <c r="D24" i="2"/>
  <c r="D23" i="2"/>
  <c r="D24" i="9"/>
  <c r="D23" i="9"/>
  <c r="A27" i="7"/>
  <c r="A26" i="7"/>
  <c r="R25" i="7"/>
  <c r="R27" i="7"/>
  <c r="P25" i="7"/>
  <c r="P27" i="7"/>
  <c r="N25" i="7"/>
  <c r="N27" i="7"/>
  <c r="L25" i="7"/>
  <c r="L27" i="7"/>
  <c r="J25" i="7"/>
  <c r="J27" i="7"/>
  <c r="A25" i="7"/>
  <c r="A24" i="7"/>
  <c r="A23" i="7"/>
  <c r="A22" i="7"/>
  <c r="A21" i="7"/>
  <c r="A20" i="7"/>
  <c r="A19" i="7"/>
  <c r="A18" i="7"/>
  <c r="A13" i="7"/>
  <c r="A12" i="7"/>
  <c r="A11" i="7"/>
  <c r="A10" i="7"/>
  <c r="I41" i="10"/>
  <c r="I46" i="10"/>
  <c r="A7" i="10"/>
  <c r="A6" i="10"/>
  <c r="A5" i="10"/>
  <c r="A4" i="10"/>
  <c r="A28" i="7"/>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47" i="10"/>
  <c r="A46" i="10"/>
  <c r="S45" i="10"/>
  <c r="Q45" i="10"/>
  <c r="O45" i="10"/>
  <c r="M45" i="10"/>
  <c r="K45" i="10"/>
  <c r="A45" i="10"/>
  <c r="A44" i="10"/>
  <c r="S43" i="10"/>
  <c r="Q43" i="10"/>
  <c r="O43" i="10"/>
  <c r="M43" i="10"/>
  <c r="K43" i="10"/>
  <c r="A43" i="10"/>
  <c r="A42" i="10"/>
  <c r="A41" i="10"/>
  <c r="S40" i="10"/>
  <c r="Q40" i="10"/>
  <c r="O40" i="10"/>
  <c r="M40" i="10"/>
  <c r="K40" i="10"/>
  <c r="A40" i="10"/>
  <c r="S39" i="10"/>
  <c r="Q39" i="10"/>
  <c r="O39" i="10"/>
  <c r="M39" i="10"/>
  <c r="K39" i="10"/>
  <c r="A39" i="10"/>
  <c r="S38" i="10"/>
  <c r="Q38" i="10"/>
  <c r="O38" i="10"/>
  <c r="M38" i="10"/>
  <c r="K38" i="10"/>
  <c r="A38" i="10"/>
  <c r="S37" i="10"/>
  <c r="Q37" i="10"/>
  <c r="O37" i="10"/>
  <c r="M37" i="10"/>
  <c r="K37" i="10"/>
  <c r="A37" i="10"/>
  <c r="S36" i="10"/>
  <c r="Q36" i="10"/>
  <c r="O36" i="10"/>
  <c r="M36" i="10"/>
  <c r="K36" i="10"/>
  <c r="A36" i="10"/>
  <c r="S35" i="10"/>
  <c r="S41" i="10"/>
  <c r="S46" i="10"/>
  <c r="Q35" i="10"/>
  <c r="O35" i="10"/>
  <c r="M35" i="10"/>
  <c r="K35" i="10"/>
  <c r="A35" i="10"/>
  <c r="A34" i="10"/>
  <c r="A33" i="10"/>
  <c r="A32" i="10"/>
  <c r="A31" i="10"/>
  <c r="A30" i="10"/>
  <c r="A29" i="10"/>
  <c r="A28" i="10"/>
  <c r="A27" i="10"/>
  <c r="A26" i="10"/>
  <c r="R25" i="10"/>
  <c r="R27" i="10"/>
  <c r="P25" i="10"/>
  <c r="P27" i="10"/>
  <c r="N25" i="10"/>
  <c r="N27" i="10"/>
  <c r="L25" i="10"/>
  <c r="L27" i="10"/>
  <c r="J25" i="10"/>
  <c r="A25" i="10"/>
  <c r="A24" i="10"/>
  <c r="A23" i="10"/>
  <c r="A22" i="10"/>
  <c r="A21" i="10"/>
  <c r="A20" i="10"/>
  <c r="A19" i="10"/>
  <c r="A18" i="10"/>
  <c r="A13" i="10"/>
  <c r="A12" i="10"/>
  <c r="A11" i="10"/>
  <c r="A10" i="10"/>
  <c r="A9" i="10"/>
  <c r="A8" i="10"/>
  <c r="A47" i="9"/>
  <c r="A46" i="9"/>
  <c r="S45" i="9"/>
  <c r="Q45" i="9"/>
  <c r="O45" i="9"/>
  <c r="M45" i="9"/>
  <c r="K45" i="9"/>
  <c r="A45" i="9"/>
  <c r="A44" i="9"/>
  <c r="S43" i="9"/>
  <c r="Q43" i="9"/>
  <c r="O43" i="9"/>
  <c r="M43" i="9"/>
  <c r="K43" i="9"/>
  <c r="A43" i="9"/>
  <c r="A42" i="9"/>
  <c r="I41" i="9"/>
  <c r="I46" i="9"/>
  <c r="A41" i="9"/>
  <c r="S40" i="9"/>
  <c r="Q40" i="9"/>
  <c r="O40" i="9"/>
  <c r="M40" i="9"/>
  <c r="K40" i="9"/>
  <c r="A40" i="9"/>
  <c r="S39" i="9"/>
  <c r="Q39" i="9"/>
  <c r="O39" i="9"/>
  <c r="M39" i="9"/>
  <c r="K39" i="9"/>
  <c r="A39" i="9"/>
  <c r="S38" i="9"/>
  <c r="Q38" i="9"/>
  <c r="O38" i="9"/>
  <c r="M38" i="9"/>
  <c r="K38" i="9"/>
  <c r="A38" i="9"/>
  <c r="S37" i="9"/>
  <c r="Q37" i="9"/>
  <c r="O37" i="9"/>
  <c r="M37" i="9"/>
  <c r="K37" i="9"/>
  <c r="A37" i="9"/>
  <c r="S36" i="9"/>
  <c r="S41" i="9"/>
  <c r="Q36" i="9"/>
  <c r="O36" i="9"/>
  <c r="M36" i="9"/>
  <c r="K36" i="9"/>
  <c r="K41" i="9"/>
  <c r="A36" i="9"/>
  <c r="S35" i="9"/>
  <c r="Q35" i="9"/>
  <c r="Q41" i="9"/>
  <c r="O35" i="9"/>
  <c r="O41" i="9"/>
  <c r="O46" i="9"/>
  <c r="G19" i="6"/>
  <c r="M35" i="9"/>
  <c r="K35" i="9"/>
  <c r="A35" i="9"/>
  <c r="A34" i="9"/>
  <c r="A33" i="9"/>
  <c r="A32" i="9"/>
  <c r="A31" i="9"/>
  <c r="A30" i="9"/>
  <c r="A29" i="9"/>
  <c r="A28" i="9"/>
  <c r="A27" i="9"/>
  <c r="A26" i="9"/>
  <c r="R25" i="9"/>
  <c r="R27" i="9"/>
  <c r="P25" i="9"/>
  <c r="P27" i="9"/>
  <c r="N25" i="9"/>
  <c r="N27" i="9"/>
  <c r="L25" i="9"/>
  <c r="L27" i="9"/>
  <c r="J25" i="9"/>
  <c r="J27" i="9"/>
  <c r="A25" i="9"/>
  <c r="A24" i="9"/>
  <c r="A23" i="9"/>
  <c r="A22" i="9"/>
  <c r="A21" i="9"/>
  <c r="A20" i="9"/>
  <c r="A19" i="9"/>
  <c r="A18" i="9"/>
  <c r="A13" i="9"/>
  <c r="A12" i="9"/>
  <c r="A11" i="9"/>
  <c r="A10" i="9"/>
  <c r="A9" i="9"/>
  <c r="A8" i="9"/>
  <c r="A7" i="9"/>
  <c r="A6" i="9"/>
  <c r="A5" i="9"/>
  <c r="A4" i="9"/>
  <c r="Q46" i="9"/>
  <c r="G20" i="6"/>
  <c r="M41" i="9"/>
  <c r="M46" i="9"/>
  <c r="G18" i="6"/>
  <c r="K46" i="9"/>
  <c r="G17" i="6"/>
  <c r="S46" i="9"/>
  <c r="G21" i="6"/>
  <c r="M41" i="10"/>
  <c r="M46" i="10"/>
  <c r="K41" i="10"/>
  <c r="K46" i="10"/>
  <c r="R2" i="10"/>
  <c r="R2" i="9"/>
  <c r="J27" i="10"/>
  <c r="R2" i="2"/>
  <c r="G16" i="6"/>
  <c r="G12" i="6"/>
  <c r="O41" i="10"/>
  <c r="O46" i="10"/>
  <c r="G13" i="6"/>
  <c r="Q41" i="10"/>
  <c r="Q46" i="10"/>
  <c r="A19" i="2"/>
  <c r="A20" i="2"/>
  <c r="A21" i="2"/>
  <c r="A22" i="2"/>
  <c r="A23" i="2"/>
  <c r="A24" i="2"/>
  <c r="A25" i="2"/>
  <c r="A26" i="2"/>
  <c r="A27" i="2"/>
  <c r="A28" i="2"/>
  <c r="A29" i="2"/>
  <c r="A30" i="2"/>
  <c r="A31" i="2"/>
  <c r="A32" i="2"/>
  <c r="A33" i="2"/>
  <c r="A34" i="2"/>
  <c r="R2" i="7"/>
  <c r="G15" i="6"/>
  <c r="G14" i="6"/>
  <c r="J25" i="2"/>
  <c r="J27" i="2"/>
  <c r="L25" i="2"/>
  <c r="N25" i="2"/>
  <c r="P25" i="2"/>
  <c r="R25" i="2"/>
  <c r="R27" i="2"/>
  <c r="P27" i="2"/>
  <c r="N27" i="2"/>
  <c r="L27" i="2"/>
  <c r="A47" i="7"/>
  <c r="A46" i="7"/>
  <c r="S45" i="7"/>
  <c r="Q45" i="7"/>
  <c r="O45" i="7"/>
  <c r="M45" i="7"/>
  <c r="K45" i="7"/>
  <c r="A45" i="7"/>
  <c r="A44" i="7"/>
  <c r="S43" i="7"/>
  <c r="Q43" i="7"/>
  <c r="O43" i="7"/>
  <c r="M43" i="7"/>
  <c r="K43" i="7"/>
  <c r="A43" i="7"/>
  <c r="A42" i="7"/>
  <c r="I41" i="7"/>
  <c r="I46" i="7"/>
  <c r="A41" i="7"/>
  <c r="S40" i="7"/>
  <c r="Q40" i="7"/>
  <c r="O40" i="7"/>
  <c r="M40" i="7"/>
  <c r="K40" i="7"/>
  <c r="A40" i="7"/>
  <c r="S39" i="7"/>
  <c r="Q39" i="7"/>
  <c r="O39" i="7"/>
  <c r="M39" i="7"/>
  <c r="K39" i="7"/>
  <c r="A39" i="7"/>
  <c r="S38" i="7"/>
  <c r="Q38" i="7"/>
  <c r="O38" i="7"/>
  <c r="M38" i="7"/>
  <c r="K38" i="7"/>
  <c r="A38" i="7"/>
  <c r="S37" i="7"/>
  <c r="Q37" i="7"/>
  <c r="O37" i="7"/>
  <c r="M37" i="7"/>
  <c r="K37" i="7"/>
  <c r="A37" i="7"/>
  <c r="S36" i="7"/>
  <c r="Q36" i="7"/>
  <c r="O36" i="7"/>
  <c r="M36" i="7"/>
  <c r="K36" i="7"/>
  <c r="A36" i="7"/>
  <c r="S35" i="7"/>
  <c r="Q35" i="7"/>
  <c r="O35" i="7"/>
  <c r="M35" i="7"/>
  <c r="K35" i="7"/>
  <c r="A35" i="7"/>
  <c r="A34" i="7"/>
  <c r="A33" i="7"/>
  <c r="A32" i="7"/>
  <c r="A31" i="7"/>
  <c r="A30" i="7"/>
  <c r="A29" i="7"/>
  <c r="K41" i="7"/>
  <c r="K46" i="7"/>
  <c r="G7" i="6"/>
  <c r="M41" i="7"/>
  <c r="M46" i="7"/>
  <c r="G8" i="6"/>
  <c r="Q41" i="7"/>
  <c r="Q46" i="7"/>
  <c r="G10" i="6"/>
  <c r="S41" i="7"/>
  <c r="S46" i="7"/>
  <c r="G11" i="6"/>
  <c r="O41" i="7"/>
  <c r="O46" i="7"/>
  <c r="G9" i="6"/>
  <c r="K36" i="2"/>
  <c r="A5" i="2"/>
  <c r="A6" i="2"/>
  <c r="A7" i="2"/>
  <c r="A8" i="2"/>
  <c r="A9" i="2"/>
  <c r="A10" i="2"/>
  <c r="A11" i="2"/>
  <c r="A12" i="2"/>
  <c r="A13" i="2"/>
  <c r="A35" i="2"/>
  <c r="A36" i="2"/>
  <c r="A37" i="2"/>
  <c r="A38" i="2"/>
  <c r="A39" i="2"/>
  <c r="A40" i="2"/>
  <c r="A41" i="2"/>
  <c r="A42" i="2"/>
  <c r="A43" i="2"/>
  <c r="A44" i="2"/>
  <c r="A45" i="2"/>
  <c r="A46" i="2"/>
  <c r="A47" i="2"/>
  <c r="A4" i="2"/>
  <c r="I41" i="2"/>
  <c r="I46" i="2"/>
  <c r="Q45" i="2"/>
  <c r="S45" i="2"/>
  <c r="O45"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40" i="2"/>
  <c r="Q40" i="2"/>
  <c r="O40" i="2"/>
  <c r="M40" i="2"/>
  <c r="K40" i="2"/>
  <c r="S39" i="2"/>
  <c r="Q39" i="2"/>
  <c r="O39" i="2"/>
  <c r="M39" i="2"/>
  <c r="K39" i="2"/>
  <c r="S38" i="2"/>
  <c r="Q38" i="2"/>
  <c r="O38" i="2"/>
  <c r="M38" i="2"/>
  <c r="K38" i="2"/>
  <c r="S37" i="2"/>
  <c r="Q37" i="2"/>
  <c r="O37" i="2"/>
  <c r="M37" i="2"/>
  <c r="K37" i="2"/>
  <c r="S36" i="2"/>
  <c r="Q36" i="2"/>
  <c r="O36" i="2"/>
  <c r="M36" i="2"/>
  <c r="M45" i="2"/>
  <c r="S43" i="2"/>
  <c r="S35" i="2"/>
  <c r="S41" i="2"/>
  <c r="Q43" i="2"/>
  <c r="Q35" i="2"/>
  <c r="Q41" i="2"/>
  <c r="O43" i="2"/>
  <c r="O35" i="2"/>
  <c r="O41" i="2"/>
  <c r="M43" i="2"/>
  <c r="M35" i="2"/>
  <c r="M41" i="2"/>
  <c r="K43" i="2"/>
  <c r="K35" i="2"/>
  <c r="K41" i="2"/>
  <c r="K46" i="2"/>
  <c r="G2" i="6"/>
  <c r="M46" i="2"/>
  <c r="O46" i="2"/>
  <c r="Q46" i="2"/>
  <c r="S46" i="2"/>
  <c r="G4" i="6"/>
  <c r="G3" i="6"/>
  <c r="G6" i="6"/>
  <c r="G5" i="6"/>
  <c r="S47" i="9"/>
  <c r="M47" i="10"/>
  <c r="O47" i="7"/>
  <c r="O47" i="10"/>
  <c r="M47" i="9"/>
  <c r="K47" i="9"/>
  <c r="O47" i="2"/>
  <c r="K47" i="10"/>
  <c r="Q47" i="7"/>
  <c r="K47" i="7"/>
  <c r="Q47" i="9"/>
  <c r="S47" i="10"/>
  <c r="Q47" i="2"/>
  <c r="M47" i="2"/>
  <c r="Q47" i="10"/>
  <c r="S47" i="7"/>
  <c r="M47" i="7"/>
  <c r="S47" i="2"/>
  <c r="K47" i="2"/>
  <c r="O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85ECD82-A507-4CAE-9FFB-18DD48215A0A}">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B4CE999-DDAD-458B-B5EB-99240760057A}">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EEB2E2A0-09B4-456A-B9C7-C20372645ED9}">
      <text>
        <r>
          <rPr>
            <sz val="9"/>
            <color indexed="81"/>
            <rFont val="Tahoma"/>
            <family val="2"/>
          </rPr>
          <t>Weightings must total 100.</t>
        </r>
      </text>
    </comment>
  </commentList>
</comments>
</file>

<file path=xl/sharedStrings.xml><?xml version="1.0" encoding="utf-8"?>
<sst xmlns="http://schemas.openxmlformats.org/spreadsheetml/2006/main" count="959" uniqueCount="445">
  <si>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</si>
  <si>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</si>
  <si>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</si>
  <si>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</si>
  <si>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</si>
  <si>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</si>
  <si>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</si>
  <si>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</si>
  <si>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</si>
  <si>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</si>
  <si>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</si>
  <si>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</si>
  <si>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</si>
  <si>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</si>
  <si>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</si>
  <si>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</si>
  <si>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</si>
  <si>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</si>
  <si>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</si>
  <si>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</si>
  <si>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</si>
  <si>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</si>
  <si>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</si>
  <si>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</si>
  <si>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</si>
  <si>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</si>
  <si>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</si>
  <si>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</si>
  <si>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</si>
  <si>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</si>
  <si>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</si>
  <si>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</si>
  <si>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</si>
  <si>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</si>
  <si>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</si>
  <si>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</si>
  <si>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</si>
  <si>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</si>
  <si>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</si>
  <si>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</si>
  <si>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</si>
  <si>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</si>
  <si>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</si>
  <si>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</si>
  <si>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</si>
  <si>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</si>
  <si>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</si>
  <si>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</si>
  <si>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</si>
  <si>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</si>
  <si>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</si>
  <si>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</si>
  <si>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</si>
  <si>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</si>
  <si>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</si>
  <si>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</si>
  <si>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</si>
  <si>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</si>
  <si>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</si>
  <si>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</si>
  <si>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</si>
  <si>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</si>
  <si>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</si>
  <si>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</si>
  <si>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</si>
  <si>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</si>
  <si>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</si>
  <si>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</si>
  <si>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</si>
  <si>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</si>
  <si>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</si>
  <si>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</si>
  <si>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</si>
  <si>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</si>
  <si>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</si>
  <si>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</si>
  <si>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</si>
  <si>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</si>
  <si>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</si>
  <si>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</si>
  <si>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</si>
  <si>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</si>
  <si>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</si>
  <si>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</si>
  <si>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</si>
  <si>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</si>
  <si>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</si>
  <si>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</si>
  <si>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</si>
  <si>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</si>
  <si>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</si>
  <si>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</si>
  <si>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</si>
  <si>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</si>
  <si>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</si>
  <si>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</si>
  <si>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</si>
  <si>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</si>
  <si>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</si>
  <si>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</si>
  <si>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</si>
  <si>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</si>
  <si>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</si>
  <si>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</si>
  <si>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</si>
  <si>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</si>
  <si>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</si>
  <si>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</si>
  <si>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</si>
  <si>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</si>
  <si>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</si>
  <si>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</si>
  <si>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</si>
  <si>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</si>
  <si>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</si>
  <si>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</si>
  <si>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</si>
  <si>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</si>
  <si>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</si>
  <si>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</si>
  <si>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</si>
  <si>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</si>
  <si>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</si>
  <si>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</si>
  <si>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</si>
  <si>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</si>
  <si>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</si>
  <si>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</si>
  <si>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</si>
  <si>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</si>
  <si>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</si>
  <si>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</si>
  <si>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</si>
  <si>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</si>
  <si>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</si>
  <si>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</si>
  <si>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</si>
  <si>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</si>
  <si>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</si>
  <si>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</si>
  <si>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</si>
  <si>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</si>
  <si>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</si>
  <si>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</si>
  <si>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</si>
  <si>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</si>
  <si>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</si>
  <si>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</si>
  <si>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</si>
  <si>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</si>
  <si>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</si>
  <si>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</si>
  <si>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</si>
  <si>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</si>
  <si>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</si>
  <si>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</si>
  <si>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</si>
  <si>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</si>
  <si>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</si>
  <si>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</si>
  <si>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</si>
  <si>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</si>
  <si>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</si>
  <si>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</si>
  <si>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</si>
  <si>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</si>
  <si>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</si>
  <si>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</si>
  <si>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</si>
  <si>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</si>
  <si>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</si>
  <si>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</si>
  <si>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</si>
  <si>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</si>
  <si>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</si>
  <si>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</si>
  <si>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</si>
  <si>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</si>
  <si>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</si>
  <si>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</si>
  <si>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</si>
  <si>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</si>
  <si>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</si>
  <si>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</si>
  <si>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</si>
  <si>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</si>
  <si>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</si>
  <si>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</si>
  <si>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</si>
  <si>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</si>
  <si>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</si>
  <si>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</si>
  <si>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</si>
  <si>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</si>
  <si>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</si>
  <si>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</si>
  <si>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</si>
  <si>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</si>
  <si>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</si>
  <si>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</si>
  <si>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</si>
  <si>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</si>
  <si>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</si>
  <si>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</si>
  <si>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</si>
  <si>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</si>
  <si>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</si>
  <si>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</si>
  <si>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</si>
  <si>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</si>
  <si>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</si>
  <si>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</si>
  <si>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</si>
  <si>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</si>
  <si>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</si>
  <si>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</si>
  <si>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</si>
  <si>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</si>
  <si>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</si>
  <si>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</si>
  <si>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</si>
  <si>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</si>
  <si>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</si>
  <si>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</si>
  <si>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</si>
  <si>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</si>
  <si>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</si>
  <si>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</si>
  <si>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</si>
  <si>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</si>
  <si>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</si>
  <si>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</si>
  <si>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</si>
  <si>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</si>
  <si>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</si>
  <si>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</si>
  <si>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</si>
  <si>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</si>
  <si>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</si>
  <si>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</si>
  <si>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</si>
  <si>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</si>
  <si>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</si>
  <si>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</si>
  <si>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</si>
  <si>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</si>
  <si>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</si>
  <si>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</si>
  <si>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</si>
  <si>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</si>
  <si>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</si>
  <si>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</si>
  <si>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</si>
  <si>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</si>
  <si>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</si>
  <si>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</si>
  <si>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</si>
  <si>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</si>
  <si>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</si>
  <si>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</si>
  <si>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</si>
  <si>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</si>
  <si>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</si>
  <si>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</si>
  <si>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</si>
  <si>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</si>
  <si>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</si>
  <si>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</si>
  <si>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</si>
  <si>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</si>
  <si>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</si>
  <si>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</si>
  <si>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</si>
  <si>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</si>
  <si>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</si>
  <si>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</si>
  <si>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</si>
  <si>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</si>
  <si>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</si>
  <si>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</si>
  <si>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</si>
  <si>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</si>
  <si>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</si>
  <si>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</si>
  <si>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</si>
  <si>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</si>
  <si>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</si>
  <si>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</si>
  <si>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</si>
  <si>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</si>
  <si>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</si>
  <si>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</si>
  <si>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</si>
  <si>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</si>
  <si>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</si>
  <si>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</si>
  <si>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</si>
  <si>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</si>
  <si>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</si>
  <si>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</si>
  <si>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</si>
  <si>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</si>
  <si>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</si>
  <si>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</si>
  <si>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</si>
  <si>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</si>
  <si>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</si>
  <si>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</si>
  <si>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</si>
  <si>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</si>
  <si>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</si>
  <si>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</si>
  <si>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</si>
  <si>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</si>
  <si>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</si>
  <si>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</si>
  <si>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</si>
  <si>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</si>
  <si>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</si>
  <si>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</si>
  <si>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</si>
  <si>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</si>
  <si>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</si>
  <si>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</si>
  <si>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</si>
  <si>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</si>
  <si>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</si>
  <si>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</si>
  <si>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</si>
  <si>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</si>
  <si>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</si>
  <si>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</si>
  <si>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</si>
  <si>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</si>
  <si>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</si>
  <si>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</si>
  <si>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</si>
  <si>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</si>
  <si>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</si>
  <si>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</si>
  <si>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</si>
  <si>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</si>
  <si>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</si>
  <si>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</si>
  <si>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</si>
  <si>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</si>
  <si>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</si>
  <si>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</si>
  <si>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</si>
  <si>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</si>
  <si>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</si>
  <si>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</si>
  <si>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</si>
  <si>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</si>
  <si>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</si>
  <si>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</si>
  <si>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</si>
  <si>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</si>
  <si>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</si>
  <si>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</si>
  <si>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</si>
  <si>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</si>
  <si>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Company 1 to 5</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</si>
  <si>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</si>
  <si>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</si>
  <si>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</si>
  <si>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</si>
  <si>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</si>
  <si>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</si>
  <si>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</si>
  <si>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</si>
  <si>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</si>
  <si>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</si>
  <si>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</si>
  <si>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</si>
  <si>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Number of employees as at 31.12. of the previous year</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</si>
  <si>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</si>
  <si>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</si>
  <si>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</si>
  <si>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</si>
  <si>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</si>
  <si>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</si>
  <si>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</si>
  <si>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</si>
  <si>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</si>
  <si>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</si>
  <si>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</si>
  <si>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</si>
  <si>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</si>
  <si>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</si>
  <si>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</si>
  <si>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</si>
  <si>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</si>
  <si>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</si>
  <si>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</si>
  <si>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</si>
  <si>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</si>
  <si>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</si>
  <si>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</si>
  <si>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</si>
  <si>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</si>
  <si>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</si>
  <si>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</si>
  <si>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</si>
  <si>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</si>
  <si>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</si>
  <si>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</si>
  <si>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</si>
  <si>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</si>
  <si>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</si>
  <si>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</si>
  <si>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Company 6 to 10</t>
  </si>
  <si>
    <t>Candidate/tenderer 6</t>
  </si>
  <si>
    <t>Candidate/tenderer 7</t>
  </si>
  <si>
    <t>Candidate/tenderer 8</t>
  </si>
  <si>
    <t>Candidate/tenderer 9</t>
  </si>
  <si>
    <t>Candidate/tenderer 10</t>
  </si>
  <si>
    <t>Company 11 to 15</t>
  </si>
  <si>
    <t>Company 16 to 20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</si>
  <si>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</si>
  <si>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</si>
  <si>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</si>
  <si>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</si>
  <si>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</si>
  <si>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</si>
  <si>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</si>
  <si>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</si>
  <si>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</si>
  <si>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</si>
  <si>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</si>
  <si>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 xml:space="preserve"> (increases when Sheet 2-4 are in use)</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</si>
  <si>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</si>
  <si>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</si>
  <si>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Date, full first and last names, function, OU</t>
  </si>
  <si>
    <t>Optional grounds for exclusion as per section 22 LkSG</t>
  </si>
  <si>
    <t>eligible</t>
  </si>
  <si>
    <t>uneligible</t>
  </si>
  <si>
    <t>in India</t>
  </si>
  <si>
    <t>Sustainable Agricultural Systems and Policies (AgSys)</t>
  </si>
  <si>
    <t>Himachal Pradesh</t>
  </si>
  <si>
    <t>Installation of Bio fermenters</t>
  </si>
  <si>
    <t xml:space="preserve">P.22.0123.4-002.00    </t>
  </si>
  <si>
    <t>3 years experience in the biofermenter installations</t>
  </si>
  <si>
    <t xml:space="preserve">5 years experience in Agriculture Skilling </t>
  </si>
  <si>
    <t>83499491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</si>
</sst>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3">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s>
  <cellStyleXfs count="4">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cellStyleXfs>
  <cellXfs count="296">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9" fillId="0" borderId="0" xfId="0" applyFont="1"/>
    <xf numFmtId="0" fontId="10" fillId="0" borderId="0" xfId="0" applyFont="1"/>
    <xf numFmtId="0" fontId="11" fillId="0" borderId="0" xfId="0" applyFont="1" applyAlignment="1">
      <alignment vertical="center" wrapText="1"/>
    </xf>
    <xf numFmtId="0" fontId="11"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49" fontId="5" fillId="0" borderId="7" xfId="0" applyNumberFormat="1" applyFont="1" applyBorder="1" applyAlignment="1">
      <alignment horizontal="center" vertical="top"/>
    </xf>
    <xf numFmtId="49" fontId="5" fillId="0" borderId="7" xfId="0" applyNumberFormat="1" applyFont="1" applyBorder="1" applyAlignment="1">
      <alignment vertical="top"/>
    </xf>
    <xf numFmtId="49" fontId="5" fillId="0" borderId="7" xfId="0" applyNumberFormat="1" applyFont="1" applyBorder="1" applyAlignment="1">
      <alignment vertical="top" wrapText="1"/>
    </xf>
    <xf numFmtId="14" fontId="5" fillId="0" borderId="7" xfId="0" applyNumberFormat="1" applyFont="1" applyBorder="1" applyAlignment="1">
      <alignment vertical="top" wrapText="1"/>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3" fillId="0" borderId="35" xfId="0" applyNumberFormat="1" applyFont="1" applyBorder="1" applyAlignment="1">
      <alignment vertical="center"/>
    </xf>
    <xf numFmtId="0" fontId="13" fillId="0" borderId="53" xfId="0" applyFont="1" applyBorder="1" applyAlignment="1">
      <alignment vertical="center"/>
    </xf>
    <xf numFmtId="165" fontId="12" fillId="0" borderId="54" xfId="0" applyNumberFormat="1" applyFont="1" applyBorder="1" applyAlignment="1">
      <alignment vertical="center"/>
    </xf>
    <xf numFmtId="165" fontId="12" fillId="2" borderId="55" xfId="0" applyNumberFormat="1" applyFont="1" applyFill="1" applyBorder="1" applyAlignment="1">
      <alignment vertical="center"/>
    </xf>
    <xf numFmtId="49" fontId="12" fillId="0" borderId="56" xfId="0" applyNumberFormat="1" applyFont="1" applyBorder="1" applyAlignment="1">
      <alignment vertical="center"/>
    </xf>
    <xf numFmtId="49" fontId="13" fillId="0" borderId="56" xfId="0" applyNumberFormat="1" applyFont="1" applyBorder="1" applyAlignment="1">
      <alignment vertical="center"/>
    </xf>
    <xf numFmtId="0" fontId="13" fillId="0" borderId="57" xfId="0" applyFont="1" applyBorder="1" applyAlignment="1">
      <alignment vertical="center"/>
    </xf>
    <xf numFmtId="0" fontId="13" fillId="0" borderId="58" xfId="0" applyFont="1" applyBorder="1" applyAlignment="1">
      <alignment vertical="center"/>
    </xf>
    <xf numFmtId="0" fontId="13" fillId="3" borderId="59" xfId="0" applyFont="1" applyFill="1" applyBorder="1" applyAlignment="1" applyProtection="1">
      <alignment vertical="center"/>
      <protection locked="0"/>
    </xf>
    <xf numFmtId="0" fontId="13" fillId="0" borderId="60" xfId="0" applyFont="1" applyBorder="1" applyAlignment="1">
      <alignment vertical="center"/>
    </xf>
    <xf numFmtId="0" fontId="13" fillId="3" borderId="61" xfId="0" applyFont="1" applyFill="1" applyBorder="1" applyAlignment="1" applyProtection="1">
      <alignment vertical="center"/>
      <protection locked="0"/>
    </xf>
    <xf numFmtId="0" fontId="15" fillId="0" borderId="0" xfId="2" applyFont="1" applyBorder="1" applyAlignment="1">
      <alignment vertical="center"/>
    </xf>
    <xf numFmtId="0" fontId="16" fillId="0" borderId="0" xfId="0" applyFont="1" applyAlignment="1">
      <alignment vertical="center"/>
    </xf>
    <xf numFmtId="49" fontId="2" fillId="0" borderId="0" xfId="0" applyNumberFormat="1" applyFont="1" applyAlignment="1">
      <alignment vertical="top"/>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22" fillId="0" borderId="0" xfId="3" applyFont="1"/>
    <xf numFmtId="0" fontId="1" fillId="0" borderId="0" xfId="0" applyFont="1"/>
    <xf numFmtId="49" fontId="24" fillId="0" borderId="22" xfId="0" applyNumberFormat="1" applyFont="1" applyBorder="1" applyAlignment="1" applyProtection="1">
      <alignment horizontal="center" vertical="center" wrapText="1"/>
      <protection locked="0"/>
    </xf>
    <xf numFmtId="49" fontId="23" fillId="0" borderId="22" xfId="0" applyNumberFormat="1" applyFont="1" applyBorder="1" applyAlignment="1" applyProtection="1">
      <alignment horizontal="center" vertical="center" wrapText="1"/>
      <protection locked="0"/>
    </xf>
    <xf numFmtId="49" fontId="12" fillId="0" borderId="35" xfId="0" applyNumberFormat="1" applyFont="1" applyBorder="1" applyAlignment="1">
      <alignment horizontal="left" vertical="center"/>
    </xf>
    <xf numFmtId="0" fontId="1" fillId="0" borderId="0" xfId="0" quotePrefix="1" applyFont="1"/>
    <xf numFmtId="165" fontId="12" fillId="0" borderId="27" xfId="1" applyNumberFormat="1" applyFont="1" applyBorder="1" applyAlignment="1" applyProtection="1">
      <alignment vertical="center"/>
    </xf>
    <xf numFmtId="49" fontId="26" fillId="0" borderId="2" xfId="0" applyNumberFormat="1" applyFont="1" applyBorder="1" applyAlignment="1">
      <alignment horizontal="center" vertical="top"/>
    </xf>
    <xf numFmtId="49" fontId="26" fillId="0" borderId="2" xfId="0" applyNumberFormat="1" applyFont="1" applyBorder="1" applyAlignment="1">
      <alignment vertical="top"/>
    </xf>
    <xf numFmtId="49" fontId="26" fillId="0" borderId="2" xfId="0" applyNumberFormat="1" applyFont="1" applyBorder="1" applyAlignment="1">
      <alignment vertical="top" wrapText="1"/>
    </xf>
    <xf numFmtId="14" fontId="26" fillId="0" borderId="2" xfId="0" applyNumberFormat="1" applyFont="1" applyBorder="1" applyAlignment="1">
      <alignment vertical="top" wrapText="1"/>
    </xf>
    <xf numFmtId="0" fontId="26" fillId="0" borderId="2" xfId="0" applyFont="1" applyBorder="1" applyAlignment="1" applyProtection="1">
      <alignment vertical="center"/>
      <protection hidden="1"/>
    </xf>
    <xf numFmtId="0" fontId="25" fillId="0" borderId="0" xfId="0" applyFont="1" applyAlignment="1">
      <alignment horizontal="center" vertical="center"/>
    </xf>
    <xf numFmtId="0" fontId="25" fillId="0" borderId="31" xfId="0" applyFont="1" applyBorder="1" applyAlignment="1">
      <alignment horizontal="center" vertical="center"/>
    </xf>
    <xf numFmtId="0" fontId="26" fillId="4" borderId="32" xfId="0" applyFont="1" applyFill="1" applyBorder="1" applyAlignment="1">
      <alignment vertical="center" wrapText="1"/>
    </xf>
    <xf numFmtId="0" fontId="25" fillId="4" borderId="32" xfId="0" applyFont="1" applyFill="1" applyBorder="1"/>
    <xf numFmtId="0" fontId="25" fillId="0" borderId="10" xfId="0" applyFont="1" applyBorder="1" applyAlignment="1">
      <alignment vertical="center" wrapText="1"/>
    </xf>
    <xf numFmtId="0" fontId="25" fillId="0" borderId="10" xfId="0" applyFont="1" applyBorder="1"/>
    <xf numFmtId="0" fontId="25" fillId="0" borderId="13" xfId="0" applyFont="1" applyBorder="1" applyAlignment="1">
      <alignment vertical="center" wrapText="1"/>
    </xf>
    <xf numFmtId="0" fontId="25" fillId="0" borderId="13" xfId="0" applyFont="1" applyBorder="1"/>
    <xf numFmtId="0" fontId="25" fillId="0" borderId="73" xfId="0" applyFont="1" applyBorder="1" applyAlignment="1">
      <alignment horizontal="left" vertical="center" wrapText="1"/>
    </xf>
    <xf numFmtId="1" fontId="25" fillId="7" borderId="0" xfId="1" applyNumberFormat="1" applyFont="1" applyFill="1" applyBorder="1" applyAlignment="1" applyProtection="1">
      <alignment horizontal="right" vertical="center"/>
      <protection locked="0"/>
    </xf>
    <xf numFmtId="0" fontId="25" fillId="0" borderId="13" xfId="0" applyFont="1" applyBorder="1" applyAlignment="1">
      <alignment vertical="center"/>
    </xf>
    <xf numFmtId="1" fontId="25" fillId="7" borderId="72" xfId="1" applyNumberFormat="1" applyFont="1" applyFill="1" applyBorder="1" applyAlignment="1" applyProtection="1">
      <alignment horizontal="right" vertical="center"/>
      <protection locked="0"/>
    </xf>
    <xf numFmtId="0" fontId="26" fillId="0" borderId="67" xfId="0" applyFont="1" applyBorder="1" applyAlignment="1">
      <alignment vertical="center" wrapText="1"/>
    </xf>
    <xf numFmtId="0" fontId="25" fillId="0" borderId="32" xfId="0" applyFont="1" applyBorder="1"/>
    <xf numFmtId="49" fontId="25" fillId="0" borderId="0" xfId="0" applyNumberFormat="1" applyFont="1" applyAlignment="1">
      <alignment vertical="center"/>
    </xf>
    <xf numFmtId="0" fontId="26" fillId="0" borderId="9" xfId="1" applyNumberFormat="1" applyFont="1" applyFill="1" applyBorder="1" applyAlignment="1" applyProtection="1">
      <alignment vertical="center"/>
    </xf>
    <xf numFmtId="165" fontId="0" fillId="0" borderId="0" xfId="0" applyNumberFormat="1" applyAlignment="1">
      <alignment vertical="center"/>
    </xf>
    <xf numFmtId="49" fontId="24" fillId="0" borderId="22" xfId="0" applyNumberFormat="1" applyFont="1" applyBorder="1" applyAlignment="1">
      <alignment horizontal="center" vertical="center" wrapText="1"/>
    </xf>
    <xf numFmtId="49" fontId="23"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9"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2" fillId="0" borderId="0" xfId="0" applyFont="1"/>
    <xf numFmtId="0" fontId="2" fillId="0" borderId="6" xfId="0" applyFont="1" applyBorder="1"/>
    <xf numFmtId="0" fontId="25" fillId="0" borderId="0" xfId="0" applyFont="1" applyAlignment="1">
      <alignment vertical="top"/>
    </xf>
    <xf numFmtId="0" fontId="2" fillId="0" borderId="0" xfId="0" applyFont="1" applyAlignment="1">
      <alignment vertical="top"/>
    </xf>
    <xf numFmtId="0" fontId="9" fillId="0" borderId="0" xfId="0" applyFont="1" applyAlignment="1">
      <alignment horizontal="left" vertical="center"/>
    </xf>
    <xf numFmtId="0" fontId="9"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2" fillId="0" borderId="16" xfId="0" applyFont="1" applyBorder="1"/>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2"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5" fillId="0" borderId="0" xfId="0" applyFont="1" applyAlignment="1">
      <alignment vertical="center"/>
    </xf>
    <xf numFmtId="0" fontId="25" fillId="0" borderId="0" xfId="0" applyFont="1" applyAlignment="1" applyProtection="1">
      <alignment vertical="center"/>
      <protection hidden="1"/>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0" fontId="2" fillId="0" borderId="0" xfId="0" applyFont="1" applyAlignment="1">
      <alignment horizontal="left" vertical="top"/>
    </xf>
    <xf numFmtId="49" fontId="3" fillId="0" borderId="2" xfId="0" applyNumberFormat="1" applyFont="1" applyBorder="1" applyAlignment="1">
      <alignment horizontal="center" vertical="top"/>
    </xf>
    <xf numFmtId="49" fontId="3" fillId="0" borderId="2" xfId="0" applyNumberFormat="1" applyFont="1" applyBorder="1" applyAlignment="1">
      <alignment vertical="top"/>
    </xf>
    <xf numFmtId="49" fontId="3" fillId="0" borderId="2" xfId="0" applyNumberFormat="1" applyFont="1" applyBorder="1" applyAlignment="1">
      <alignment vertical="top" wrapText="1"/>
    </xf>
    <xf numFmtId="14" fontId="3" fillId="0" borderId="2" xfId="0" applyNumberFormat="1" applyFont="1" applyBorder="1" applyAlignment="1">
      <alignment vertical="top" wrapText="1"/>
    </xf>
    <xf numFmtId="0" fontId="3" fillId="0" borderId="2" xfId="0" applyFont="1" applyBorder="1" applyAlignment="1" applyProtection="1">
      <alignment vertical="center"/>
      <protection hidden="1"/>
    </xf>
    <xf numFmtId="0" fontId="0" fillId="0" borderId="31" xfId="0" applyBorder="1" applyAlignment="1">
      <alignment horizontal="center" vertical="center"/>
    </xf>
    <xf numFmtId="0" fontId="0" fillId="0" borderId="10" xfId="0" applyBorder="1" applyAlignment="1">
      <alignment vertical="center" wrapText="1"/>
    </xf>
    <xf numFmtId="0" fontId="0" fillId="0" borderId="10" xfId="0" applyBorder="1"/>
    <xf numFmtId="0" fontId="2" fillId="0" borderId="13" xfId="0" applyFont="1" applyBorder="1" applyAlignment="1">
      <alignment vertical="center" wrapText="1"/>
    </xf>
    <xf numFmtId="0" fontId="0" fillId="0" borderId="13" xfId="0" applyBorder="1"/>
    <xf numFmtId="0" fontId="2" fillId="0" borderId="73" xfId="0" applyFont="1" applyBorder="1" applyAlignment="1">
      <alignment horizontal="left" vertical="center" wrapText="1"/>
    </xf>
    <xf numFmtId="1" fontId="2" fillId="7" borderId="0" xfId="1" applyNumberFormat="1" applyFont="1" applyFill="1" applyBorder="1" applyAlignment="1" applyProtection="1">
      <alignment horizontal="right" vertical="center"/>
      <protection locked="0"/>
    </xf>
    <xf numFmtId="0" fontId="2" fillId="0" borderId="13" xfId="0" applyFont="1" applyBorder="1" applyAlignment="1">
      <alignment vertical="center"/>
    </xf>
    <xf numFmtId="1" fontId="2" fillId="7" borderId="72" xfId="1" applyNumberFormat="1" applyFont="1" applyFill="1" applyBorder="1" applyAlignment="1" applyProtection="1">
      <alignment horizontal="right" vertical="center"/>
      <protection locked="0"/>
    </xf>
    <xf numFmtId="0" fontId="3" fillId="0" borderId="67" xfId="0" applyFont="1" applyBorder="1" applyAlignment="1">
      <alignment vertical="center" wrapText="1"/>
    </xf>
    <xf numFmtId="0" fontId="0" fillId="0" borderId="32" xfId="0" applyBorder="1"/>
    <xf numFmtId="49" fontId="0" fillId="0" borderId="0" xfId="0" applyNumberFormat="1" applyAlignment="1">
      <alignment vertical="center"/>
    </xf>
    <xf numFmtId="0" fontId="3" fillId="0" borderId="9" xfId="1" applyNumberFormat="1" applyFont="1" applyFill="1" applyBorder="1" applyAlignment="1" applyProtection="1">
      <alignment vertical="center"/>
    </xf>
    <xf numFmtId="0" fontId="16" fillId="0" borderId="0" xfId="0" applyFont="1" applyAlignment="1" applyProtection="1">
      <alignment vertical="center"/>
      <protection hidden="1"/>
    </xf>
    <xf numFmtId="0" fontId="12" fillId="0" borderId="27" xfId="1" applyNumberFormat="1" applyFont="1" applyBorder="1" applyAlignment="1" applyProtection="1">
      <alignment vertical="center"/>
    </xf>
    <xf numFmtId="0" fontId="2" fillId="0" borderId="16" xfId="0" applyFont="1" applyBorder="1" applyAlignment="1">
      <alignment vertical="center"/>
    </xf>
    <xf numFmtId="0" fontId="1" fillId="0" borderId="0" xfId="3" applyFont="1"/>
    <xf numFmtId="0" fontId="0" fillId="0" borderId="0" xfId="0" applyAlignment="1" applyProtection="1">
      <alignment horizontal="left" vertical="center" wrapText="1"/>
      <protection locked="0"/>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165" fontId="3" fillId="5" borderId="65" xfId="0" applyNumberFormat="1" applyFont="1" applyFill="1" applyBorder="1" applyAlignment="1" applyProtection="1">
      <alignment horizontal="center" vertical="center"/>
      <protection locked="0"/>
    </xf>
    <xf numFmtId="165" fontId="3" fillId="5" borderId="56" xfId="0" applyNumberFormat="1" applyFont="1" applyFill="1" applyBorder="1" applyAlignment="1" applyProtection="1">
      <alignment horizontal="center" vertical="center"/>
      <protection locked="0"/>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0" fillId="0" borderId="0" xfId="0" applyAlignment="1" applyProtection="1">
      <alignment horizontal="left" vertical="top"/>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0" fontId="25" fillId="0" borderId="13" xfId="0" applyFont="1" applyBorder="1" applyAlignment="1">
      <alignment vertical="center" wrapText="1"/>
    </xf>
    <xf numFmtId="165" fontId="2" fillId="5" borderId="77" xfId="0" applyNumberFormat="1" applyFont="1" applyFill="1" applyBorder="1" applyAlignment="1" applyProtection="1">
      <alignment horizontal="center" vertical="center"/>
      <protection locked="0"/>
    </xf>
    <xf numFmtId="165" fontId="2" fillId="5" borderId="79" xfId="0" applyNumberFormat="1" applyFont="1" applyFill="1" applyBorder="1" applyAlignment="1" applyProtection="1">
      <alignment horizontal="center" vertical="center"/>
      <protection locked="0"/>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2" xfId="0" applyFont="1" applyFill="1" applyBorder="1" applyAlignment="1">
      <alignment horizontal="center" vertical="center"/>
    </xf>
    <xf numFmtId="165" fontId="3" fillId="0" borderId="0" xfId="0" applyNumberFormat="1" applyFont="1" applyAlignment="1">
      <alignment horizontal="center" vertical="center"/>
    </xf>
    <xf numFmtId="0" fontId="25" fillId="0" borderId="0" xfId="0" applyFont="1" applyAlignment="1">
      <alignment vertical="top" wrapText="1"/>
    </xf>
    <xf numFmtId="0" fontId="25" fillId="0" borderId="79" xfId="0" applyFont="1" applyBorder="1" applyAlignment="1">
      <alignment vertical="center" wrapText="1"/>
    </xf>
    <xf numFmtId="0" fontId="25" fillId="0" borderId="13" xfId="0" applyFont="1" applyBorder="1" applyAlignment="1">
      <alignment horizontal="left" vertical="center" wrapText="1"/>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8" fillId="0" borderId="0" xfId="0" applyNumberFormat="1" applyFont="1" applyAlignment="1">
      <alignment vertical="center"/>
    </xf>
    <xf numFmtId="0" fontId="28" fillId="0" borderId="0" xfId="0" applyFont="1" applyAlignment="1">
      <alignment vertical="center"/>
    </xf>
    <xf numFmtId="49" fontId="26" fillId="3" borderId="52" xfId="0" applyNumberFormat="1" applyFont="1" applyFill="1" applyBorder="1" applyAlignment="1" applyProtection="1">
      <alignment horizontal="center" vertical="center" wrapText="1"/>
      <protection locked="0"/>
    </xf>
    <xf numFmtId="49" fontId="25" fillId="3" borderId="52"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6" fillId="0" borderId="0" xfId="0" applyFont="1" applyAlignment="1">
      <alignment horizontal="left" vertical="center"/>
    </xf>
    <xf numFmtId="49" fontId="2" fillId="3" borderId="13" xfId="0" applyNumberFormat="1" applyFont="1" applyFill="1" applyBorder="1" applyAlignment="1" applyProtection="1">
      <alignment vertical="center" shrinkToFit="1"/>
      <protection locked="0"/>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2" xfId="0" applyFont="1" applyBorder="1" applyAlignment="1">
      <alignment horizontal="right" vertical="center"/>
    </xf>
    <xf numFmtId="165" fontId="2" fillId="5" borderId="81" xfId="0" applyNumberFormat="1" applyFont="1" applyFill="1" applyBorder="1" applyAlignment="1" applyProtection="1">
      <alignment horizontal="center" vertical="center"/>
      <protection locked="0"/>
    </xf>
    <xf numFmtId="165" fontId="2" fillId="5" borderId="82"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0" fillId="0" borderId="9" xfId="0" applyBorder="1" applyAlignment="1">
      <alignment vertical="center"/>
    </xf>
    <xf numFmtId="0" fontId="2" fillId="0" borderId="16" xfId="0" applyFont="1" applyBorder="1" applyAlignment="1">
      <alignment horizontal="left" vertical="center" wrapText="1"/>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0" fontId="2" fillId="0" borderId="35" xfId="0" applyFont="1" applyBorder="1" applyAlignment="1">
      <alignment horizontal="left" vertical="center" wrapText="1"/>
    </xf>
    <xf numFmtId="0" fontId="2" fillId="5" borderId="0" xfId="0" applyFont="1" applyFill="1" applyAlignment="1" applyProtection="1">
      <alignment horizontal="left" vertical="center" shrinkToFit="1"/>
      <protection locked="0"/>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5" fillId="0" borderId="7" xfId="0" applyFont="1" applyBorder="1"/>
    <xf numFmtId="0" fontId="0" fillId="0" borderId="7" xfId="0" applyBorder="1"/>
    <xf numFmtId="49" fontId="3" fillId="0" borderId="0" xfId="0" applyNumberFormat="1" applyFont="1" applyAlignment="1" applyProtection="1">
      <alignment horizontal="left" vertical="top"/>
      <protection locked="0"/>
    </xf>
    <xf numFmtId="0" fontId="12" fillId="0" borderId="56" xfId="0" applyFont="1" applyBorder="1" applyAlignment="1">
      <alignment vertical="center" wrapText="1"/>
    </xf>
    <xf numFmtId="0" fontId="12" fillId="0" borderId="64" xfId="0" applyFont="1" applyBorder="1" applyAlignment="1">
      <alignment vertical="center" wrapText="1"/>
    </xf>
    <xf numFmtId="165" fontId="3" fillId="5" borderId="64"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80" xfId="0" applyFont="1" applyFill="1" applyBorder="1" applyAlignment="1">
      <alignment vertical="center"/>
    </xf>
    <xf numFmtId="0" fontId="3" fillId="4" borderId="35" xfId="0" applyFont="1" applyFill="1" applyBorder="1" applyAlignment="1">
      <alignment vertical="center"/>
    </xf>
    <xf numFmtId="49" fontId="26" fillId="3" borderId="52" xfId="0" applyNumberFormat="1" applyFont="1" applyFill="1" applyBorder="1" applyAlignment="1" applyProtection="1">
      <alignment horizontal="center" vertical="top" wrapText="1"/>
      <protection locked="0"/>
    </xf>
    <xf numFmtId="49" fontId="25" fillId="3" borderId="52" xfId="0" applyNumberFormat="1" applyFont="1" applyFill="1" applyBorder="1" applyAlignment="1" applyProtection="1">
      <alignment horizontal="center" vertical="top" wrapText="1"/>
      <protection locked="0"/>
    </xf>
    <xf numFmtId="0" fontId="25" fillId="0" borderId="0" xfId="0" applyFont="1" applyAlignment="1">
      <alignment vertical="center" wrapText="1"/>
    </xf>
    <xf numFmtId="0" fontId="25" fillId="0" borderId="0" xfId="0" applyFont="1" applyAlignment="1">
      <alignment wrapText="1"/>
    </xf>
    <xf numFmtId="165" fontId="3" fillId="0" borderId="74" xfId="0" applyNumberFormat="1" applyFont="1" applyBorder="1" applyAlignment="1">
      <alignment vertical="center"/>
    </xf>
    <xf numFmtId="165" fontId="3" fillId="0" borderId="76" xfId="0" applyNumberFormat="1" applyFont="1" applyBorder="1" applyAlignment="1">
      <alignment vertical="center"/>
    </xf>
    <xf numFmtId="165" fontId="3" fillId="0" borderId="75" xfId="0" applyNumberFormat="1" applyFont="1" applyBorder="1" applyAlignment="1">
      <alignment vertical="center"/>
    </xf>
    <xf numFmtId="165" fontId="2" fillId="5" borderId="63" xfId="0" applyNumberFormat="1" applyFont="1" applyFill="1" applyBorder="1" applyAlignment="1" applyProtection="1">
      <alignment horizontal="center" vertical="center"/>
      <protection locked="0"/>
    </xf>
    <xf numFmtId="165" fontId="2" fillId="5" borderId="62" xfId="0" applyNumberFormat="1" applyFont="1" applyFill="1" applyBorder="1" applyAlignment="1" applyProtection="1">
      <alignment horizontal="center" vertical="center"/>
      <protection locked="0"/>
    </xf>
    <xf numFmtId="165" fontId="2" fillId="5" borderId="22" xfId="0" applyNumberFormat="1" applyFont="1" applyFill="1" applyBorder="1" applyAlignment="1" applyProtection="1">
      <alignment horizontal="center" vertical="center"/>
      <protection locked="0"/>
    </xf>
    <xf numFmtId="165" fontId="2" fillId="5" borderId="78" xfId="0" applyNumberFormat="1" applyFont="1" applyFill="1" applyBorder="1" applyAlignment="1" applyProtection="1">
      <alignment horizontal="center" vertical="center"/>
      <protection locked="0"/>
    </xf>
    <xf numFmtId="0" fontId="3" fillId="4" borderId="32" xfId="0" applyFont="1" applyFill="1" applyBorder="1" applyAlignment="1">
      <alignment vertical="center"/>
    </xf>
    <xf numFmtId="0" fontId="29" fillId="0" borderId="0" xfId="0" applyFont="1" applyAlignment="1">
      <alignment horizontal="left" vertical="top" wrapText="1"/>
    </xf>
    <xf numFmtId="0" fontId="29" fillId="0" borderId="0" xfId="0" applyFont="1" applyAlignment="1">
      <alignment vertical="top" wrapText="1"/>
    </xf>
    <xf numFmtId="0" fontId="2" fillId="0" borderId="0" xfId="0" applyFont="1" applyAlignment="1">
      <alignment wrapText="1"/>
    </xf>
    <xf numFmtId="0" fontId="31"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757555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74C76574-763B-4A64-B112-AA2D4307FA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07B6AA1-4FB6-4D84-BB0F-793AF25FF3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F40DA8B-1ED6-4E46-AA8F-624D4DB805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1DBBD0E-A113-43CB-B650-7BA7369F13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4" name="Grafik 3">
          <a:extLst>
            <a:ext uri="{FF2B5EF4-FFF2-40B4-BE49-F238E27FC236}">
              <a16:creationId xmlns:a16="http://schemas.microsoft.com/office/drawing/2014/main" id="{D637456E-18FA-47BA-B183-BDAAA9A87E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77" zoomScaleNormal="55" zoomScaleSheetLayoutView="75" workbookViewId="0">
      <selection activeCell="R5" sqref="R5:S5"/>
    </sheetView>
  </sheetViews>
  <sheetFormatPr defaultColWidth="5.77734375" defaultRowHeight="10.15" customHeight="1"/>
  <cols>
    <col min="1" max="1" width="4.44140625" style="3" customWidth="1"/>
    <col min="2" max="2" width="29.664062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70" t="s">
        <v>362</v>
      </c>
    </row>
    <row r="2" spans="1:21" ht="10.5">
      <c r="A2" s="4"/>
      <c r="B2" s="18"/>
      <c r="C2" s="18"/>
      <c r="D2" s="18"/>
      <c r="E2" s="18"/>
      <c r="F2" s="18"/>
      <c r="G2" s="18"/>
      <c r="H2" s="18"/>
      <c r="I2" s="4"/>
      <c r="J2" s="19"/>
      <c r="K2" s="4"/>
      <c r="L2" s="19"/>
      <c r="M2" s="4"/>
      <c r="N2" s="19"/>
      <c r="O2" s="4"/>
      <c r="P2" s="19"/>
      <c r="Q2" s="4"/>
      <c r="R2" s="250" t="str">
        <f>"page 1 of "&amp;IF((COUNTIF('CandidateTenderer 6-10'!J11:S27,"ja")+COUNTIF('CandidateTenderer 6-10'!J11:S27,"nein"))&gt;0,2,1)+IF((COUNTIF('CandidateTenderer 11-15'!J11:S27,"ja")+COUNTIF('CandidateTenderer 11-15'!J11:S27,"nein"))&gt;0,1,0)+IF((COUNTIF('CandidateTenderer 16-20'!J11:S27,"ja")+COUNTIF('CandidateTenderer 16-20'!J11:S27,"nein"))&gt;0,1,0)</f>
        <v>page 1 of 1</v>
      </c>
      <c r="S2" s="250"/>
      <c r="T2" s="69" t="s">
        <v>430</v>
      </c>
    </row>
    <row r="3" spans="1:21" ht="4.75" customHeight="1">
      <c r="A3" s="24"/>
      <c r="B3" s="25"/>
      <c r="C3" s="25"/>
      <c r="D3" s="25"/>
      <c r="E3" s="25"/>
      <c r="F3" s="25"/>
      <c r="G3" s="26"/>
      <c r="H3" s="26"/>
      <c r="I3" s="26"/>
      <c r="J3" s="26"/>
      <c r="K3" s="26"/>
      <c r="L3" s="26"/>
      <c r="M3" s="26"/>
      <c r="N3" s="27"/>
      <c r="O3" s="27"/>
      <c r="P3" s="27"/>
      <c r="Q3" s="27"/>
      <c r="R3" s="28"/>
      <c r="S3" s="29"/>
    </row>
    <row r="4" spans="1:21" ht="23.25" customHeight="1">
      <c r="A4" s="24">
        <f>ROW(A1)</f>
        <v>1</v>
      </c>
      <c r="B4" s="197" t="s">
        <v>363</v>
      </c>
      <c r="C4" s="197"/>
      <c r="D4" s="202"/>
      <c r="E4" s="203"/>
      <c r="F4" s="203"/>
      <c r="G4" s="203"/>
      <c r="H4" s="277" t="s">
        <v>407</v>
      </c>
      <c r="I4" s="277"/>
      <c r="J4" s="202" t="s">
        <v>438</v>
      </c>
      <c r="K4" s="203"/>
      <c r="L4" s="203"/>
      <c r="M4" s="203"/>
      <c r="N4" s="203"/>
      <c r="O4" s="203"/>
      <c r="P4" s="199" t="s">
        <v>408</v>
      </c>
      <c r="Q4" s="200"/>
      <c r="R4" s="202" t="s">
        <v>441</v>
      </c>
      <c r="S4" s="203"/>
    </row>
    <row r="5" spans="1:21" ht="11.25" customHeight="1">
      <c r="A5" s="24">
        <f t="shared" ref="A5:A47" si="0">ROW(A2)</f>
        <v>2</v>
      </c>
      <c r="B5" s="121" t="s">
        <v>364</v>
      </c>
      <c r="C5" s="122"/>
      <c r="D5" s="202" t="s">
        <v>0</v>
      </c>
      <c r="E5" s="203"/>
      <c r="F5" s="203"/>
      <c r="G5" s="203"/>
      <c r="H5" s="230" t="s">
        <v>409</v>
      </c>
      <c r="I5" s="230"/>
      <c r="J5" s="202"/>
      <c r="K5" s="203"/>
      <c r="L5" s="203"/>
      <c r="M5" s="203"/>
      <c r="N5" s="203"/>
      <c r="O5" s="203"/>
      <c r="P5" s="201" t="s">
        <v>410</v>
      </c>
      <c r="Q5" s="200"/>
      <c r="R5" s="202" t="s">
        <v>444</v>
      </c>
      <c r="S5" s="203"/>
    </row>
    <row r="6" spans="1:21" ht="10.5">
      <c r="A6" s="24">
        <f t="shared" si="0"/>
        <v>3</v>
      </c>
      <c r="B6" s="121" t="s">
        <v>365</v>
      </c>
      <c r="D6" s="202"/>
      <c r="E6" s="203"/>
      <c r="F6" s="203"/>
      <c r="G6" s="203"/>
      <c r="H6" s="230"/>
      <c r="I6" s="230"/>
      <c r="J6" s="215"/>
      <c r="K6" s="215"/>
      <c r="L6" s="215"/>
      <c r="M6" s="215"/>
      <c r="N6" s="215"/>
      <c r="O6" s="215"/>
      <c r="P6" s="2"/>
      <c r="Q6" s="173"/>
      <c r="R6" s="273"/>
      <c r="S6" s="273"/>
    </row>
    <row r="7" spans="1:21" ht="14.15" customHeight="1">
      <c r="A7" s="24">
        <f t="shared" si="0"/>
        <v>4</v>
      </c>
      <c r="B7" s="86"/>
      <c r="C7" s="86"/>
      <c r="D7" s="86"/>
      <c r="E7" s="86"/>
      <c r="F7" s="86"/>
      <c r="G7" s="87"/>
      <c r="H7" s="87"/>
      <c r="I7" s="87"/>
      <c r="J7" s="87"/>
      <c r="K7" s="87"/>
      <c r="L7" s="87"/>
      <c r="M7" s="87"/>
      <c r="N7" s="88"/>
      <c r="O7" s="88"/>
      <c r="P7" s="88"/>
      <c r="Q7" s="88"/>
      <c r="R7" s="89"/>
      <c r="S7" s="90"/>
    </row>
    <row r="8" spans="1:21" s="1" customFormat="1" ht="18.75" customHeight="1">
      <c r="A8" s="24">
        <f t="shared" si="0"/>
        <v>5</v>
      </c>
      <c r="B8" s="91"/>
      <c r="C8" s="91"/>
      <c r="D8" s="91"/>
      <c r="E8" s="91"/>
      <c r="F8" s="91"/>
      <c r="G8" s="91"/>
      <c r="H8" s="91"/>
      <c r="I8" s="92"/>
      <c r="J8" s="243" t="s">
        <v>378</v>
      </c>
      <c r="K8" s="244"/>
      <c r="L8" s="243" t="s">
        <v>379</v>
      </c>
      <c r="M8" s="244"/>
      <c r="N8" s="243" t="s">
        <v>380</v>
      </c>
      <c r="O8" s="244"/>
      <c r="P8" s="243" t="s">
        <v>381</v>
      </c>
      <c r="Q8" s="244"/>
      <c r="R8" s="243" t="s">
        <v>382</v>
      </c>
      <c r="S8" s="244"/>
    </row>
    <row r="9" spans="1:21" s="1" customFormat="1" ht="25.5" customHeight="1">
      <c r="A9" s="24">
        <f t="shared" si="0"/>
        <v>6</v>
      </c>
      <c r="B9" s="123" t="s">
        <v>366</v>
      </c>
      <c r="C9" s="91"/>
      <c r="D9" s="91"/>
      <c r="E9" s="91"/>
      <c r="F9" s="91"/>
      <c r="G9" s="91"/>
      <c r="H9" s="91"/>
      <c r="I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33"/>
      <c r="K10" s="234"/>
      <c r="L10" s="233"/>
      <c r="M10" s="234"/>
      <c r="N10" s="233"/>
      <c r="O10" s="234"/>
      <c r="P10" s="233"/>
      <c r="Q10" s="234"/>
      <c r="R10" s="278"/>
      <c r="S10" s="279"/>
    </row>
    <row r="11" spans="1:21" ht="12.25" customHeight="1">
      <c r="A11" s="24">
        <f t="shared" si="0"/>
        <v>8</v>
      </c>
      <c r="B11" s="231" t="s">
        <v>368</v>
      </c>
      <c r="C11" s="231"/>
      <c r="D11" s="231"/>
      <c r="E11" s="231"/>
      <c r="F11" s="231"/>
      <c r="G11" s="231"/>
      <c r="H11" s="95"/>
      <c r="I11" s="96"/>
      <c r="J11" s="248"/>
      <c r="K11" s="249"/>
      <c r="L11" s="248"/>
      <c r="M11" s="249"/>
      <c r="N11" s="248"/>
      <c r="O11" s="249"/>
      <c r="P11" s="248"/>
      <c r="Q11" s="249"/>
      <c r="R11" s="251"/>
      <c r="S11" s="252"/>
    </row>
    <row r="12" spans="1:21" ht="12.25" customHeight="1">
      <c r="A12" s="24">
        <f t="shared" si="0"/>
        <v>9</v>
      </c>
      <c r="B12" s="223" t="s">
        <v>369</v>
      </c>
      <c r="C12" s="223"/>
      <c r="D12" s="223"/>
      <c r="E12" s="223"/>
      <c r="F12" s="223"/>
      <c r="G12" s="223"/>
      <c r="H12" s="97"/>
      <c r="I12" s="98"/>
      <c r="J12" s="216"/>
      <c r="K12" s="217"/>
      <c r="L12" s="216"/>
      <c r="M12" s="217"/>
      <c r="N12" s="216"/>
      <c r="O12" s="217"/>
      <c r="P12" s="216"/>
      <c r="Q12" s="217"/>
      <c r="R12" s="216"/>
      <c r="S12" s="218"/>
    </row>
    <row r="13" spans="1:21" ht="12.25" customHeight="1">
      <c r="A13" s="24">
        <f>ROW(A10)</f>
        <v>10</v>
      </c>
      <c r="B13" s="223" t="s">
        <v>370</v>
      </c>
      <c r="C13" s="223"/>
      <c r="D13" s="223"/>
      <c r="E13" s="223"/>
      <c r="F13" s="223"/>
      <c r="G13" s="223"/>
      <c r="H13" s="97"/>
      <c r="I13" s="98"/>
      <c r="J13" s="216"/>
      <c r="K13" s="217"/>
      <c r="L13" s="216"/>
      <c r="M13" s="217"/>
      <c r="N13" s="216"/>
      <c r="O13" s="217"/>
      <c r="P13" s="216"/>
      <c r="Q13" s="217"/>
      <c r="R13" s="216"/>
      <c r="S13" s="218"/>
      <c r="U13" s="107"/>
    </row>
    <row r="14" spans="1:21" ht="12.25" customHeight="1">
      <c r="A14" s="24">
        <f>ROW(A11)</f>
        <v>11</v>
      </c>
      <c r="B14" s="223" t="s">
        <v>434</v>
      </c>
      <c r="C14" s="223"/>
      <c r="D14" s="223"/>
      <c r="E14" s="223"/>
      <c r="F14" s="223"/>
      <c r="G14" s="223"/>
      <c r="H14" s="97"/>
      <c r="I14" s="98"/>
      <c r="J14" s="216"/>
      <c r="K14" s="217"/>
      <c r="L14" s="216"/>
      <c r="M14" s="217"/>
      <c r="N14" s="216"/>
      <c r="O14" s="217"/>
      <c r="P14" s="216"/>
      <c r="Q14" s="217"/>
      <c r="R14" s="216"/>
      <c r="S14" s="218"/>
      <c r="U14" s="107"/>
    </row>
    <row r="15" spans="1:21" ht="11.25" customHeight="1">
      <c r="A15" s="24">
        <f>ROW(A12)</f>
        <v>12</v>
      </c>
      <c r="B15" s="223" t="s">
        <v>371</v>
      </c>
      <c r="C15" s="223"/>
      <c r="D15" s="223"/>
      <c r="E15" s="223"/>
      <c r="F15" s="223"/>
      <c r="G15" s="223"/>
      <c r="H15" s="97"/>
      <c r="I15" s="98"/>
      <c r="J15" s="216"/>
      <c r="K15" s="217"/>
      <c r="L15" s="216"/>
      <c r="M15" s="217"/>
      <c r="N15" s="216"/>
      <c r="O15" s="217"/>
      <c r="P15" s="216"/>
      <c r="Q15" s="217"/>
      <c r="R15" s="216"/>
      <c r="S15" s="218"/>
    </row>
    <row r="16" spans="1:21" ht="12.25" customHeight="1">
      <c r="A16" s="24">
        <f>ROW(A13)</f>
        <v>13</v>
      </c>
      <c r="B16" s="232" t="s">
        <v>372</v>
      </c>
      <c r="C16" s="232"/>
      <c r="D16" s="232"/>
      <c r="E16" s="232"/>
      <c r="F16" s="232"/>
      <c r="G16" s="232"/>
      <c r="H16" s="99"/>
      <c r="I16" s="98"/>
      <c r="J16" s="216"/>
      <c r="K16" s="217"/>
      <c r="L16" s="216"/>
      <c r="M16" s="217"/>
      <c r="N16" s="216"/>
      <c r="O16" s="217"/>
      <c r="P16" s="216"/>
      <c r="Q16" s="217"/>
      <c r="R16" s="216"/>
      <c r="S16" s="218"/>
    </row>
    <row r="17" spans="1:19" ht="38.25" customHeight="1">
      <c r="A17" s="24">
        <f>ROW(A14)</f>
        <v>14</v>
      </c>
      <c r="B17" s="258" t="s">
        <v>373</v>
      </c>
      <c r="C17" s="258"/>
      <c r="D17" s="258"/>
      <c r="E17" s="258"/>
      <c r="F17" s="258"/>
      <c r="G17" s="125" t="s">
        <v>374</v>
      </c>
      <c r="H17" s="100">
        <v>35000</v>
      </c>
      <c r="I17" s="101" t="s">
        <v>307</v>
      </c>
      <c r="J17" s="216"/>
      <c r="K17" s="217"/>
      <c r="L17" s="216"/>
      <c r="M17" s="217"/>
      <c r="N17" s="216"/>
      <c r="O17" s="217"/>
      <c r="P17" s="216"/>
      <c r="Q17" s="217"/>
      <c r="R17" s="216"/>
      <c r="S17" s="218"/>
    </row>
    <row r="18" spans="1:19" ht="19.5" customHeight="1">
      <c r="A18" s="24">
        <f t="shared" si="0"/>
        <v>15</v>
      </c>
      <c r="B18" s="262" t="s">
        <v>431</v>
      </c>
      <c r="C18" s="262"/>
      <c r="D18" s="262"/>
      <c r="E18" s="262"/>
      <c r="F18" s="262"/>
      <c r="G18" s="126" t="s">
        <v>374</v>
      </c>
      <c r="H18" s="102">
        <v>5</v>
      </c>
      <c r="I18" s="194" t="s">
        <v>377</v>
      </c>
      <c r="J18" s="209"/>
      <c r="K18" s="210"/>
      <c r="L18" s="209"/>
      <c r="M18" s="210"/>
      <c r="N18" s="209"/>
      <c r="O18" s="210"/>
      <c r="P18" s="209"/>
      <c r="Q18" s="210"/>
      <c r="R18" s="209"/>
      <c r="S18" s="211"/>
    </row>
    <row r="19" spans="1:19" ht="10.5">
      <c r="A19" s="24">
        <f t="shared" si="0"/>
        <v>16</v>
      </c>
      <c r="B19" s="127" t="s">
        <v>376</v>
      </c>
      <c r="C19" s="128"/>
      <c r="D19" s="128"/>
      <c r="E19" s="128"/>
      <c r="F19" s="128"/>
      <c r="G19" s="128"/>
      <c r="H19" s="103"/>
      <c r="I19" s="104"/>
      <c r="J19" s="216"/>
      <c r="K19" s="217"/>
      <c r="L19" s="216"/>
      <c r="M19" s="217"/>
      <c r="N19" s="216"/>
      <c r="O19" s="217"/>
      <c r="P19" s="216"/>
      <c r="Q19" s="217"/>
      <c r="R19" s="224"/>
      <c r="S19" s="225"/>
    </row>
    <row r="20" spans="1:19" s="5" customFormat="1" ht="4.75" customHeight="1">
      <c r="A20" s="24">
        <f t="shared" si="0"/>
        <v>17</v>
      </c>
      <c r="B20" s="105"/>
      <c r="C20" s="105"/>
      <c r="D20" s="105"/>
      <c r="E20" s="105"/>
      <c r="F20" s="105"/>
      <c r="G20" s="105"/>
      <c r="H20" s="105"/>
      <c r="I20" s="106"/>
      <c r="J20" s="221"/>
      <c r="K20" s="222"/>
      <c r="L20" s="221"/>
      <c r="M20" s="222"/>
      <c r="N20" s="221"/>
      <c r="O20" s="222"/>
      <c r="P20" s="221"/>
      <c r="Q20" s="222"/>
      <c r="R20" s="221"/>
      <c r="S20" s="229"/>
    </row>
    <row r="21" spans="1:19" s="5" customFormat="1" ht="13">
      <c r="A21" s="24">
        <f t="shared" si="0"/>
        <v>18</v>
      </c>
      <c r="B21" s="124" t="s">
        <v>383</v>
      </c>
      <c r="C21" s="130"/>
      <c r="D21" s="130"/>
      <c r="E21" s="130"/>
      <c r="F21" s="130"/>
      <c r="G21" s="130"/>
      <c r="H21" s="131"/>
      <c r="I21" s="132"/>
      <c r="J21" s="226"/>
      <c r="K21" s="227"/>
      <c r="L21" s="226"/>
      <c r="M21" s="227"/>
      <c r="N21" s="226"/>
      <c r="O21" s="227"/>
      <c r="P21" s="226"/>
      <c r="Q21" s="227"/>
      <c r="R21" s="226"/>
      <c r="S21" s="228"/>
    </row>
    <row r="22" spans="1:19" ht="22.75" customHeight="1">
      <c r="A22" s="24">
        <f t="shared" si="0"/>
        <v>19</v>
      </c>
      <c r="B22" s="259" t="s">
        <v>384</v>
      </c>
      <c r="C22" s="259"/>
      <c r="D22" s="259"/>
      <c r="E22" s="259"/>
      <c r="F22" s="259"/>
      <c r="G22" s="259"/>
      <c r="H22" s="133">
        <v>20000</v>
      </c>
      <c r="I22" s="3" t="s">
        <v>307</v>
      </c>
      <c r="J22" s="219"/>
      <c r="K22" s="220"/>
      <c r="L22" s="219"/>
      <c r="M22" s="220"/>
      <c r="N22" s="219"/>
      <c r="O22" s="220"/>
      <c r="P22" s="219"/>
      <c r="Q22" s="220"/>
      <c r="R22" s="219"/>
      <c r="S22" s="264"/>
    </row>
    <row r="23" spans="1:19" ht="11.25" customHeight="1">
      <c r="A23" s="24">
        <f t="shared" si="0"/>
        <v>20</v>
      </c>
      <c r="B23" s="134" t="s">
        <v>385</v>
      </c>
      <c r="C23" s="135">
        <v>3</v>
      </c>
      <c r="D23" s="267" t="str">
        <f>" reference project"&amp;IF(C23=1,"","s")&amp;" in the technical field"</f>
        <v xml:space="preserve"> reference projects in the technical field</v>
      </c>
      <c r="E23" s="267"/>
      <c r="F23" s="265" t="s">
        <v>440</v>
      </c>
      <c r="G23" s="265"/>
      <c r="H23" s="265"/>
      <c r="I23" s="266"/>
      <c r="J23" s="238"/>
      <c r="K23" s="239"/>
      <c r="L23" s="238"/>
      <c r="M23" s="239"/>
      <c r="N23" s="238"/>
      <c r="O23" s="239"/>
      <c r="P23" s="238"/>
      <c r="Q23" s="239"/>
      <c r="R23" s="238"/>
      <c r="S23" s="263"/>
    </row>
    <row r="24" spans="1:19" ht="10">
      <c r="A24" s="24">
        <f t="shared" si="0"/>
        <v>21</v>
      </c>
      <c r="B24" s="136" t="s">
        <v>387</v>
      </c>
      <c r="C24" s="137">
        <v>2</v>
      </c>
      <c r="D24" s="136" t="str">
        <f>" reference project"&amp;IF(C24=1,"","s")</f>
        <v xml:space="preserve"> reference projects</v>
      </c>
      <c r="E24" s="268" t="s">
        <v>437</v>
      </c>
      <c r="F24" s="268"/>
      <c r="G24" s="268"/>
      <c r="H24" s="260" t="s">
        <v>389</v>
      </c>
      <c r="I24" s="261"/>
      <c r="J24" s="219"/>
      <c r="K24" s="220"/>
      <c r="L24" s="219"/>
      <c r="M24" s="220"/>
      <c r="N24" s="219"/>
      <c r="O24" s="220"/>
      <c r="P24" s="219"/>
      <c r="Q24" s="220"/>
      <c r="R24" s="219"/>
      <c r="S24" s="264"/>
    </row>
    <row r="25" spans="1:19" ht="10.5">
      <c r="A25" s="24">
        <f t="shared" si="0"/>
        <v>22</v>
      </c>
      <c r="B25" s="235" t="s">
        <v>376</v>
      </c>
      <c r="C25" s="236"/>
      <c r="D25" s="235"/>
      <c r="E25" s="235"/>
      <c r="F25" s="235"/>
      <c r="G25" s="235"/>
      <c r="H25" s="235"/>
      <c r="I25" s="237"/>
      <c r="J25" s="209" t="str">
        <f>IF(J23="nein",Auswahllisten!$F$3,IF(J23="ja",Auswahllisten!$F$2," "))</f>
        <v xml:space="preserve"> </v>
      </c>
      <c r="K25" s="210"/>
      <c r="L25" s="209" t="str">
        <f>IF(L23="nein",Auswahllisten!$F$3,IF(L23="ja",Auswahllisten!$F$2," "))</f>
        <v xml:space="preserve"> </v>
      </c>
      <c r="M25" s="210"/>
      <c r="N25" s="209" t="str">
        <f>IF(N23="nein",Auswahllisten!$F$3,IF(N23="ja",Auswahllisten!$F$2," "))</f>
        <v xml:space="preserve"> </v>
      </c>
      <c r="O25" s="210"/>
      <c r="P25" s="209" t="str">
        <f>IF(P23="nein",Auswahllisten!$F$3,IF(P23="ja",Auswahllisten!$F$2," "))</f>
        <v xml:space="preserve"> </v>
      </c>
      <c r="Q25" s="210"/>
      <c r="R25" s="209" t="str">
        <f>IF(R23="nein",Auswahllisten!$F$3,IF(R23="ja",Auswahllisten!$F$2," "))</f>
        <v xml:space="preserve"> </v>
      </c>
      <c r="S25" s="211"/>
    </row>
    <row r="26" spans="1:19" s="5" customFormat="1" ht="4.75" customHeight="1">
      <c r="A26" s="24">
        <f t="shared" si="0"/>
        <v>23</v>
      </c>
      <c r="B26" s="41"/>
      <c r="C26" s="41"/>
      <c r="D26" s="41"/>
      <c r="E26" s="41"/>
      <c r="F26" s="41"/>
      <c r="G26" s="41"/>
      <c r="H26" s="41"/>
      <c r="I26" s="138"/>
      <c r="J26" s="212"/>
      <c r="K26" s="213"/>
      <c r="L26" s="212"/>
      <c r="M26" s="213"/>
      <c r="N26" s="212"/>
      <c r="O26" s="213"/>
      <c r="P26" s="212"/>
      <c r="Q26" s="213"/>
      <c r="R26" s="212"/>
      <c r="S26" s="214"/>
    </row>
    <row r="27" spans="1:19" ht="13.5" customHeight="1" thickBot="1">
      <c r="A27" s="24">
        <f t="shared" si="0"/>
        <v>24</v>
      </c>
      <c r="B27" s="274" t="s">
        <v>390</v>
      </c>
      <c r="C27" s="274"/>
      <c r="D27" s="274"/>
      <c r="E27" s="274"/>
      <c r="F27" s="274"/>
      <c r="G27" s="274"/>
      <c r="H27" s="274"/>
      <c r="I27" s="275"/>
      <c r="J27" s="204" t="str">
        <f>IF( OR(J19=Auswahllisten!$F$3,J25=Auswahllisten!$F$3), Auswahllisten!$F$3, IF(AND(J19=Auswahllisten!$F$2,J25=Auswahllisten!$F$2), Auswahllisten!$F$2, ""))</f>
        <v/>
      </c>
      <c r="K27" s="276"/>
      <c r="L27" s="204" t="str">
        <f>IF( OR(L19=Auswahllisten!$F$3,L25=Auswahllisten!$F$3), Auswahllisten!$F$3, IF(AND(L19=Auswahllisten!$F$2,L25=Auswahllisten!$F$2), Auswahllisten!$F$2, ""))</f>
        <v/>
      </c>
      <c r="M27" s="276"/>
      <c r="N27" s="204" t="str">
        <f>IF( OR(N19=Auswahllisten!$F$3,N25=Auswahllisten!$F$3), Auswahllisten!$F$3, IF(AND(N19=Auswahllisten!$F$2,N25=Auswahllisten!$F$2), Auswahllisten!$F$2, ""))</f>
        <v/>
      </c>
      <c r="O27" s="276"/>
      <c r="P27" s="204" t="str">
        <f>IF( OR(P19=Auswahllisten!$F$3,P25=Auswahllisten!$F$3), Auswahllisten!$F$3, IF(AND(P19=Auswahllisten!$F$2,P25=Auswahllisten!$F$2), Auswahllisten!$F$2, ""))</f>
        <v/>
      </c>
      <c r="Q27" s="276"/>
      <c r="R27" s="204" t="str">
        <f>IF( OR(R19=Auswahllisten!$F$3,R25=Auswahllisten!$F$3), Auswahllisten!$F$3, IF(AND(R19=Auswahllisten!$F$2,R25=Auswahllisten!$F$2), Auswahllisten!$F$2, ""))</f>
        <v/>
      </c>
      <c r="S27" s="205"/>
    </row>
    <row r="28" spans="1:19" s="5" customFormat="1" ht="4.75" customHeight="1">
      <c r="A28" s="24">
        <f t="shared" si="0"/>
        <v>25</v>
      </c>
      <c r="B28" s="139"/>
      <c r="C28" s="139"/>
      <c r="D28" s="139"/>
      <c r="E28" s="139"/>
      <c r="F28" s="139"/>
      <c r="G28" s="139"/>
      <c r="H28" s="139"/>
      <c r="I28" s="140"/>
      <c r="J28" s="206"/>
      <c r="K28" s="207"/>
      <c r="L28" s="206"/>
      <c r="M28" s="207"/>
      <c r="N28" s="206"/>
      <c r="O28" s="207"/>
      <c r="P28" s="206"/>
      <c r="Q28" s="207"/>
      <c r="R28" s="206"/>
      <c r="S28" s="208"/>
    </row>
    <row r="29" spans="1:19" s="1" customFormat="1" ht="25.5" customHeight="1">
      <c r="A29" s="24">
        <f t="shared" si="0"/>
        <v>26</v>
      </c>
      <c r="B29" s="123" t="s">
        <v>391</v>
      </c>
      <c r="J29" s="81"/>
      <c r="K29" s="82"/>
      <c r="L29" s="81"/>
      <c r="M29" s="82"/>
      <c r="N29" s="81"/>
      <c r="O29" s="82"/>
      <c r="P29" s="81"/>
      <c r="Q29" s="82"/>
      <c r="R29" s="81"/>
      <c r="S29" s="82"/>
    </row>
    <row r="30" spans="1:19" s="5" customFormat="1" ht="13">
      <c r="A30" s="24">
        <f t="shared" si="0"/>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0"/>
        <v>28</v>
      </c>
      <c r="B31" s="256">
        <v>1</v>
      </c>
      <c r="C31" s="256"/>
      <c r="D31" s="256"/>
      <c r="E31" s="256"/>
      <c r="F31" s="256"/>
      <c r="G31" s="256"/>
      <c r="H31" s="256"/>
      <c r="I31" s="147">
        <v>2</v>
      </c>
      <c r="J31" s="148">
        <v>3</v>
      </c>
      <c r="K31" s="149">
        <v>4</v>
      </c>
      <c r="L31" s="148">
        <v>5</v>
      </c>
      <c r="M31" s="149">
        <v>6</v>
      </c>
      <c r="N31" s="148">
        <v>7</v>
      </c>
      <c r="O31" s="149">
        <v>8</v>
      </c>
      <c r="P31" s="148">
        <v>9</v>
      </c>
      <c r="Q31" s="149">
        <v>10</v>
      </c>
      <c r="R31" s="150">
        <v>11</v>
      </c>
      <c r="S31" s="151">
        <v>12</v>
      </c>
    </row>
    <row r="32" spans="1:19" ht="10">
      <c r="A32" s="24">
        <f t="shared" si="0"/>
        <v>29</v>
      </c>
      <c r="B32" s="257" t="s">
        <v>392</v>
      </c>
      <c r="C32" s="257"/>
      <c r="D32" s="257"/>
      <c r="E32" s="257"/>
      <c r="F32" s="257"/>
      <c r="G32" s="257"/>
      <c r="H32" s="257"/>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0"/>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0"/>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0"/>
        <v>32</v>
      </c>
      <c r="B35" s="164" t="s">
        <v>396</v>
      </c>
      <c r="C35" s="164"/>
      <c r="D35" s="164"/>
      <c r="E35" s="164"/>
      <c r="F35" s="164"/>
      <c r="G35" s="164"/>
      <c r="H35" s="164"/>
      <c r="I35" s="30"/>
      <c r="J35" s="20"/>
      <c r="K35" s="21">
        <f t="shared" ref="K35:M36" si="1">J35*$I35</f>
        <v>0</v>
      </c>
      <c r="L35" s="20"/>
      <c r="M35" s="21">
        <f t="shared" si="1"/>
        <v>0</v>
      </c>
      <c r="N35" s="20"/>
      <c r="O35" s="21">
        <f t="shared" ref="O35:O36" si="2">N35*$I35</f>
        <v>0</v>
      </c>
      <c r="P35" s="20"/>
      <c r="Q35" s="21">
        <f t="shared" ref="Q35:Q36" si="3">P35*$I35</f>
        <v>0</v>
      </c>
      <c r="R35" s="20"/>
      <c r="S35" s="50">
        <f t="shared" ref="S35:S36" si="4">R35*$I35</f>
        <v>0</v>
      </c>
    </row>
    <row r="36" spans="1:19" ht="20">
      <c r="A36" s="24">
        <f t="shared" si="0"/>
        <v>33</v>
      </c>
      <c r="B36" s="196" t="s">
        <v>443</v>
      </c>
      <c r="C36" s="196"/>
      <c r="D36" s="196"/>
      <c r="E36" s="196"/>
      <c r="F36" s="196"/>
      <c r="G36" s="196"/>
      <c r="H36" s="196"/>
      <c r="I36" s="31">
        <v>20</v>
      </c>
      <c r="J36" s="22"/>
      <c r="K36" s="23">
        <f>J36*$I36</f>
        <v>0</v>
      </c>
      <c r="L36" s="22"/>
      <c r="M36" s="23">
        <f t="shared" si="1"/>
        <v>0</v>
      </c>
      <c r="N36" s="22"/>
      <c r="O36" s="23">
        <f t="shared" si="2"/>
        <v>0</v>
      </c>
      <c r="P36" s="22"/>
      <c r="Q36" s="23">
        <f t="shared" si="3"/>
        <v>0</v>
      </c>
      <c r="R36" s="22"/>
      <c r="S36" s="51">
        <f t="shared" si="4"/>
        <v>0</v>
      </c>
    </row>
    <row r="37" spans="1:19" ht="10">
      <c r="A37" s="24">
        <f t="shared" si="0"/>
        <v>34</v>
      </c>
      <c r="B37" s="247" t="s">
        <v>442</v>
      </c>
      <c r="C37" s="247"/>
      <c r="D37" s="247"/>
      <c r="E37" s="247"/>
      <c r="F37" s="247"/>
      <c r="G37" s="247"/>
      <c r="H37" s="247"/>
      <c r="I37" s="31">
        <v>20</v>
      </c>
      <c r="J37" s="22"/>
      <c r="K37" s="23">
        <f t="shared" ref="K37:K40" si="5">J37*$I37</f>
        <v>0</v>
      </c>
      <c r="L37" s="22"/>
      <c r="M37" s="23">
        <f t="shared" ref="M37:M40" si="6">L37*$I37</f>
        <v>0</v>
      </c>
      <c r="N37" s="22"/>
      <c r="O37" s="23">
        <f t="shared" ref="O37:O40" si="7">N37*$I37</f>
        <v>0</v>
      </c>
      <c r="P37" s="22"/>
      <c r="Q37" s="23">
        <f t="shared" ref="Q37:Q40" si="8">P37*$I37</f>
        <v>0</v>
      </c>
      <c r="R37" s="22"/>
      <c r="S37" s="51">
        <f t="shared" ref="S37:S40" si="9">R37*$I37</f>
        <v>0</v>
      </c>
    </row>
    <row r="38" spans="1:19" ht="10">
      <c r="A38" s="24">
        <f t="shared" si="0"/>
        <v>35</v>
      </c>
      <c r="B38" s="247"/>
      <c r="C38" s="247"/>
      <c r="D38" s="247"/>
      <c r="E38" s="247"/>
      <c r="F38" s="247"/>
      <c r="G38" s="247"/>
      <c r="H38" s="247"/>
      <c r="I38" s="31"/>
      <c r="J38" s="22"/>
      <c r="K38" s="23">
        <f t="shared" si="5"/>
        <v>0</v>
      </c>
      <c r="L38" s="22"/>
      <c r="M38" s="23">
        <f t="shared" si="6"/>
        <v>0</v>
      </c>
      <c r="N38" s="22"/>
      <c r="O38" s="23">
        <f t="shared" si="7"/>
        <v>0</v>
      </c>
      <c r="P38" s="22"/>
      <c r="Q38" s="23">
        <f t="shared" si="8"/>
        <v>0</v>
      </c>
      <c r="R38" s="22"/>
      <c r="S38" s="51">
        <f t="shared" si="9"/>
        <v>0</v>
      </c>
    </row>
    <row r="39" spans="1:19" ht="10">
      <c r="A39" s="24">
        <f t="shared" si="0"/>
        <v>36</v>
      </c>
      <c r="B39" s="247"/>
      <c r="C39" s="247"/>
      <c r="D39" s="247"/>
      <c r="E39" s="247"/>
      <c r="F39" s="247"/>
      <c r="G39" s="247"/>
      <c r="H39" s="247"/>
      <c r="I39" s="31"/>
      <c r="J39" s="22"/>
      <c r="K39" s="23">
        <f t="shared" si="5"/>
        <v>0</v>
      </c>
      <c r="L39" s="22"/>
      <c r="M39" s="23">
        <f t="shared" si="6"/>
        <v>0</v>
      </c>
      <c r="N39" s="22"/>
      <c r="O39" s="23">
        <f t="shared" si="7"/>
        <v>0</v>
      </c>
      <c r="P39" s="22"/>
      <c r="Q39" s="23">
        <f t="shared" si="8"/>
        <v>0</v>
      </c>
      <c r="R39" s="22"/>
      <c r="S39" s="51">
        <f t="shared" si="9"/>
        <v>0</v>
      </c>
    </row>
    <row r="40" spans="1:19" ht="10">
      <c r="A40" s="24">
        <f t="shared" si="0"/>
        <v>37</v>
      </c>
      <c r="B40" s="255"/>
      <c r="C40" s="255"/>
      <c r="D40" s="255"/>
      <c r="E40" s="255"/>
      <c r="F40" s="255"/>
      <c r="G40" s="255"/>
      <c r="H40" s="255"/>
      <c r="I40" s="35"/>
      <c r="J40" s="36"/>
      <c r="K40" s="37">
        <f t="shared" si="5"/>
        <v>0</v>
      </c>
      <c r="L40" s="36"/>
      <c r="M40" s="37">
        <f t="shared" si="6"/>
        <v>0</v>
      </c>
      <c r="N40" s="36"/>
      <c r="O40" s="37">
        <f t="shared" si="7"/>
        <v>0</v>
      </c>
      <c r="P40" s="36"/>
      <c r="Q40" s="37">
        <f t="shared" si="8"/>
        <v>0</v>
      </c>
      <c r="R40" s="36"/>
      <c r="S40" s="52">
        <f t="shared" si="9"/>
        <v>0</v>
      </c>
    </row>
    <row r="41" spans="1:19" s="5" customFormat="1" ht="10.5">
      <c r="A41" s="24">
        <f t="shared" si="0"/>
        <v>38</v>
      </c>
      <c r="B41" s="53" t="s">
        <v>397</v>
      </c>
      <c r="C41" s="41"/>
      <c r="D41" s="41"/>
      <c r="E41" s="41"/>
      <c r="F41" s="41"/>
      <c r="G41" s="41"/>
      <c r="H41" s="41"/>
      <c r="I41" s="42">
        <f>SUM(I34:I40)</f>
        <v>40</v>
      </c>
      <c r="J41" s="47"/>
      <c r="K41" s="48">
        <f>SUM(K34:K40)</f>
        <v>0</v>
      </c>
      <c r="L41" s="47"/>
      <c r="M41" s="48">
        <f t="shared" ref="M41" si="10">SUM(M34:M40)</f>
        <v>0</v>
      </c>
      <c r="N41" s="47"/>
      <c r="O41" s="48">
        <f t="shared" ref="O41" si="11">SUM(O34:O40)</f>
        <v>0</v>
      </c>
      <c r="P41" s="47"/>
      <c r="Q41" s="48">
        <f t="shared" ref="Q41" si="12">SUM(Q34:Q40)</f>
        <v>0</v>
      </c>
      <c r="R41" s="47"/>
      <c r="S41" s="54">
        <f t="shared" ref="S41" si="13">SUM(S34:S40)</f>
        <v>0</v>
      </c>
    </row>
    <row r="42" spans="1:19" s="5" customFormat="1" ht="10.5">
      <c r="A42" s="24">
        <f t="shared" si="0"/>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0"/>
        <v>40</v>
      </c>
      <c r="B43" s="56" t="s">
        <v>399</v>
      </c>
      <c r="C43" s="56"/>
      <c r="D43" s="253" t="s">
        <v>439</v>
      </c>
      <c r="E43" s="253"/>
      <c r="F43" s="253"/>
      <c r="G43" s="253"/>
      <c r="H43" s="254"/>
      <c r="I43" s="43">
        <v>35</v>
      </c>
      <c r="J43" s="44"/>
      <c r="K43" s="45">
        <f>J43*$I43</f>
        <v>0</v>
      </c>
      <c r="L43" s="44"/>
      <c r="M43" s="45">
        <f>L43*$I43</f>
        <v>0</v>
      </c>
      <c r="N43" s="44"/>
      <c r="O43" s="45">
        <f>N43*$I43</f>
        <v>0</v>
      </c>
      <c r="P43" s="44"/>
      <c r="Q43" s="45">
        <f>P43*$I43</f>
        <v>0</v>
      </c>
      <c r="R43" s="44"/>
      <c r="S43" s="57">
        <f>R43*$I43</f>
        <v>0</v>
      </c>
    </row>
    <row r="44" spans="1:19" s="5" customFormat="1" ht="10.5">
      <c r="A44" s="24">
        <f t="shared" si="0"/>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0"/>
        <v>42</v>
      </c>
      <c r="B45" s="167" t="s">
        <v>401</v>
      </c>
      <c r="C45" s="2"/>
      <c r="D45" s="2"/>
      <c r="E45" s="2"/>
      <c r="F45" s="2"/>
      <c r="G45" s="2"/>
      <c r="H45" s="2"/>
      <c r="I45" s="46">
        <v>25</v>
      </c>
      <c r="J45" s="9"/>
      <c r="K45" s="10">
        <f>J45*$I45</f>
        <v>0</v>
      </c>
      <c r="L45" s="9"/>
      <c r="M45" s="10">
        <f>L45*$I45</f>
        <v>0</v>
      </c>
      <c r="N45" s="9"/>
      <c r="O45" s="10">
        <f>N45*$I45</f>
        <v>0</v>
      </c>
      <c r="P45" s="9"/>
      <c r="Q45" s="10">
        <f>P45*$I45</f>
        <v>0</v>
      </c>
      <c r="R45" s="9"/>
      <c r="S45" s="11">
        <f>R45*$I45</f>
        <v>0</v>
      </c>
    </row>
    <row r="46" spans="1:19" s="5" customFormat="1" ht="13">
      <c r="A46" s="24">
        <f t="shared" si="0"/>
        <v>43</v>
      </c>
      <c r="B46" s="83" t="s">
        <v>402</v>
      </c>
      <c r="C46" s="58"/>
      <c r="D46" s="58"/>
      <c r="E46" s="58"/>
      <c r="F46" s="58"/>
      <c r="G46" s="58"/>
      <c r="H46" s="58"/>
      <c r="I46" s="85">
        <f>I41+I43+I45</f>
        <v>100</v>
      </c>
      <c r="J46" s="59"/>
      <c r="K46" s="60">
        <f>SUM(K41:K45)</f>
        <v>0</v>
      </c>
      <c r="L46" s="59"/>
      <c r="M46" s="60">
        <f t="shared" ref="M46" si="14">SUM(M41:M45)</f>
        <v>0</v>
      </c>
      <c r="N46" s="59"/>
      <c r="O46" s="60">
        <f t="shared" ref="O46" si="15">SUM(O41:O45)</f>
        <v>0</v>
      </c>
      <c r="P46" s="59"/>
      <c r="Q46" s="60">
        <f t="shared" ref="Q46" si="16">SUM(Q41:Q45)</f>
        <v>0</v>
      </c>
      <c r="R46" s="59"/>
      <c r="S46" s="61">
        <f t="shared" ref="S46" si="17">SUM(S41:S45)</f>
        <v>0</v>
      </c>
    </row>
    <row r="47" spans="1:19" ht="13.5" thickBot="1">
      <c r="A47" s="24">
        <f t="shared" si="0"/>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row r="50" spans="1:19" ht="21.25" customHeight="1">
      <c r="A50" s="12"/>
      <c r="B50" s="198" t="s">
        <v>404</v>
      </c>
      <c r="C50" s="198"/>
      <c r="D50" s="198"/>
      <c r="E50" s="198"/>
      <c r="F50" s="198"/>
      <c r="G50" s="198"/>
      <c r="H50" s="198"/>
      <c r="I50" s="198"/>
      <c r="J50" s="198"/>
      <c r="K50" s="198"/>
      <c r="L50" s="198"/>
      <c r="M50" s="198"/>
      <c r="N50" s="198"/>
      <c r="O50" s="198"/>
      <c r="P50" s="198"/>
      <c r="Q50" s="198"/>
      <c r="R50" s="198"/>
      <c r="S50" s="198"/>
    </row>
    <row r="51" spans="1:19" ht="22.5" customHeight="1">
      <c r="B51" s="13"/>
      <c r="C51" s="13"/>
      <c r="D51" s="71" t="s">
        <v>405</v>
      </c>
      <c r="E51" s="71"/>
      <c r="F51" s="269"/>
      <c r="G51" s="270"/>
      <c r="H51" s="270"/>
      <c r="I51" s="270"/>
      <c r="M51" s="122" t="s">
        <v>406</v>
      </c>
      <c r="P51" s="269"/>
      <c r="Q51" s="270"/>
      <c r="R51" s="270"/>
      <c r="S51" s="270"/>
    </row>
    <row r="52" spans="1:19" ht="10.15" customHeight="1">
      <c r="D52"/>
      <c r="E52"/>
      <c r="F52" s="271" t="s">
        <v>433</v>
      </c>
      <c r="G52" s="271"/>
      <c r="H52" s="272"/>
      <c r="I52" s="272"/>
      <c r="J52" s="168"/>
      <c r="K52" s="167"/>
      <c r="L52" s="168"/>
      <c r="M52" s="167"/>
      <c r="N52" s="168"/>
      <c r="O52" s="167"/>
      <c r="P52" s="271" t="s">
        <v>433</v>
      </c>
      <c r="Q52" s="271"/>
      <c r="R52" s="272"/>
      <c r="S52" s="272"/>
    </row>
  </sheetData>
  <sheetProtection sheet="1" selectLockedCells="1"/>
  <dataConsolidate/>
  <mergeCells count="138">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L22:M22"/>
    <mergeCell ref="A1:P1"/>
    <mergeCell ref="L8:M8"/>
    <mergeCell ref="N8:O8"/>
    <mergeCell ref="P8:Q8"/>
    <mergeCell ref="Q1:S1"/>
    <mergeCell ref="R8:S8"/>
    <mergeCell ref="J8:K8"/>
    <mergeCell ref="B37:H37"/>
    <mergeCell ref="J10:K10"/>
    <mergeCell ref="J11:K11"/>
    <mergeCell ref="J12:K12"/>
    <mergeCell ref="J15:K15"/>
    <mergeCell ref="J16:K16"/>
    <mergeCell ref="J17:K17"/>
    <mergeCell ref="J18:K18"/>
    <mergeCell ref="J19:K19"/>
    <mergeCell ref="R2:S2"/>
    <mergeCell ref="L11:M11"/>
    <mergeCell ref="N11:O11"/>
    <mergeCell ref="P11:Q11"/>
    <mergeCell ref="R11:S11"/>
    <mergeCell ref="L12:M12"/>
    <mergeCell ref="D5:G5"/>
    <mergeCell ref="P12:Q12"/>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s>
  <phoneticPr fontId="2" type="noConversion"/>
  <conditionalFormatting sqref="I46">
    <cfRule type="cellIs" dxfId="3" priority="1" operator="notEqual">
      <formula>100</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R35:R40 P35:P40 N35:N40 L35:L40 J35:J40" xr:uid="{00000000-0002-0000-0000-000001000000}">
      <formula1>0</formula1>
      <formula2>10</formula2>
    </dataValidation>
    <dataValidation type="list" allowBlank="1" showInputMessage="1" sqref="E24:F24 D43"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J23:S24 J11:S15" xr:uid="{CFA2DC2F-7FA8-41DC-95AF-89B7105A6F33}">
      <formula1>Auswahl_ja_nein</formula1>
    </dataValidation>
    <dataValidation type="list" allowBlank="1" showInputMessage="1" sqref="J19:S19" xr:uid="{A0C8D9A9-5870-4742-9D7B-4E9E11BA2B4D}">
      <formula1>geeignet_ungeeignet</formula1>
    </dataValidation>
    <dataValidation type="list" allowBlank="1" showInputMessage="1" showErrorMessage="1" sqref="J25:S25 J27:S27 J22:S22"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2" orientation="landscape" cellComments="asDisplayed" horizontalDpi="300" verticalDpi="300"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J16:S16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1"/>
  <sheetViews>
    <sheetView showGridLines="0" zoomScaleNormal="100" zoomScaleSheetLayoutView="75" workbookViewId="0">
      <selection activeCell="D4" sqref="D4:G4"/>
    </sheetView>
  </sheetViews>
  <sheetFormatPr defaultColWidth="5.77734375" defaultRowHeight="10.15"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192" t="s">
        <v>411</v>
      </c>
    </row>
    <row r="2" spans="1:21" ht="10.5">
      <c r="A2" s="4"/>
      <c r="B2" s="18"/>
      <c r="C2" s="18"/>
      <c r="D2" s="18"/>
      <c r="E2" s="18"/>
      <c r="F2" s="18"/>
      <c r="G2" s="18"/>
      <c r="H2" s="18"/>
      <c r="I2" s="4"/>
      <c r="J2" s="19"/>
      <c r="K2" s="4"/>
      <c r="L2" s="19"/>
      <c r="M2" s="4"/>
      <c r="N2" s="19"/>
      <c r="O2" s="4"/>
      <c r="P2" s="19"/>
      <c r="Q2" s="4"/>
      <c r="R2" s="250" t="str">
        <f>"page 2 of "&amp;IF((COUNTIF('CandidateTenderer 6-10'!J11:S27,"ja")+COUNTIF('CandidateTenderer 6-10'!J11:S27,"nein"))&gt;0,2,1)+IF((COUNTIF('CandidateTenderer 11-15'!J11:S27,"ja")+COUNTIF('CandidateTenderer 11-15'!J11:S27,"nein"))&gt;0,1,0)+IF((COUNTIF('CandidateTenderer 16-20'!J11:S27,"ja")+COUNTIF('CandidateTenderer 16-20'!J11:S27,"nein"))&gt;0,1,0)</f>
        <v>page 2 of 1</v>
      </c>
      <c r="S2" s="250"/>
      <c r="T2" s="69" t="s">
        <v>430</v>
      </c>
      <c r="U2" s="69"/>
    </row>
    <row r="3" spans="1:21" ht="4.5" customHeight="1">
      <c r="A3" s="24"/>
      <c r="B3" s="169"/>
      <c r="C3" s="169"/>
      <c r="D3" s="169"/>
      <c r="E3" s="169"/>
      <c r="F3" s="169"/>
      <c r="G3" s="170"/>
      <c r="H3" s="170"/>
      <c r="I3" s="170"/>
      <c r="J3" s="170"/>
      <c r="K3" s="170"/>
      <c r="L3" s="170"/>
      <c r="M3" s="170"/>
      <c r="N3" s="171"/>
      <c r="O3" s="171"/>
      <c r="P3" s="171"/>
      <c r="Q3" s="171"/>
      <c r="R3" s="172"/>
      <c r="S3" s="29"/>
    </row>
    <row r="4" spans="1:21" ht="21.75" customHeight="1">
      <c r="A4" s="24">
        <f>ROW(A1)</f>
        <v>1</v>
      </c>
      <c r="B4" s="197" t="s">
        <v>363</v>
      </c>
      <c r="C4" s="197"/>
      <c r="D4" s="202"/>
      <c r="E4" s="203"/>
      <c r="F4" s="203"/>
      <c r="G4" s="203"/>
      <c r="H4" s="277" t="s">
        <v>407</v>
      </c>
      <c r="I4" s="277"/>
      <c r="J4" s="202"/>
      <c r="K4" s="203"/>
      <c r="L4" s="203"/>
      <c r="M4" s="203"/>
      <c r="N4" s="203"/>
      <c r="O4" s="203"/>
      <c r="P4" s="199" t="s">
        <v>408</v>
      </c>
      <c r="Q4" s="200"/>
      <c r="R4" s="202"/>
      <c r="S4" s="203"/>
    </row>
    <row r="5" spans="1:21" ht="11.25" customHeight="1">
      <c r="A5" s="24">
        <f t="shared" ref="A5:A28" si="0">ROW(A2)</f>
        <v>2</v>
      </c>
      <c r="B5" s="121" t="s">
        <v>364</v>
      </c>
      <c r="C5" s="122"/>
      <c r="D5" s="202"/>
      <c r="E5" s="203"/>
      <c r="F5" s="203"/>
      <c r="G5" s="203"/>
      <c r="H5" s="282" t="s">
        <v>409</v>
      </c>
      <c r="I5" s="283"/>
      <c r="J5" s="202"/>
      <c r="K5" s="203"/>
      <c r="L5" s="203"/>
      <c r="M5" s="203"/>
      <c r="N5" s="203"/>
      <c r="O5" s="203"/>
      <c r="P5" s="201" t="s">
        <v>410</v>
      </c>
      <c r="Q5" s="200"/>
      <c r="R5" s="202"/>
      <c r="S5" s="203"/>
    </row>
    <row r="6" spans="1:21" ht="10.5">
      <c r="A6" s="24">
        <f t="shared" si="0"/>
        <v>3</v>
      </c>
      <c r="B6" s="121" t="s">
        <v>365</v>
      </c>
      <c r="D6" s="202"/>
      <c r="E6" s="203"/>
      <c r="F6" s="203"/>
      <c r="G6" s="203"/>
      <c r="H6" s="283"/>
      <c r="I6" s="283"/>
      <c r="J6" s="215"/>
      <c r="K6" s="215"/>
      <c r="L6" s="215"/>
      <c r="M6" s="215"/>
      <c r="N6" s="215"/>
      <c r="O6" s="215"/>
      <c r="P6" s="2"/>
      <c r="Q6" s="173"/>
      <c r="R6" s="273"/>
      <c r="S6" s="273"/>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6.25" customHeight="1">
      <c r="A8" s="24">
        <f t="shared" si="0"/>
        <v>5</v>
      </c>
      <c r="I8" s="179"/>
      <c r="J8" s="280" t="s">
        <v>412</v>
      </c>
      <c r="K8" s="281"/>
      <c r="L8" s="280" t="s">
        <v>413</v>
      </c>
      <c r="M8" s="281"/>
      <c r="N8" s="280" t="s">
        <v>414</v>
      </c>
      <c r="O8" s="281"/>
      <c r="P8" s="280" t="s">
        <v>415</v>
      </c>
      <c r="Q8" s="281"/>
      <c r="R8" s="280" t="s">
        <v>416</v>
      </c>
      <c r="S8" s="281"/>
    </row>
    <row r="9" spans="1:21" s="1" customFormat="1" ht="25.5" customHeight="1">
      <c r="A9" s="24">
        <f t="shared" si="0"/>
        <v>6</v>
      </c>
      <c r="B9" s="123" t="s">
        <v>366</v>
      </c>
      <c r="C9" s="91"/>
      <c r="D9" s="91"/>
      <c r="E9" s="91"/>
      <c r="F9" s="91"/>
      <c r="G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33"/>
      <c r="K10" s="234"/>
      <c r="L10" s="233"/>
      <c r="M10" s="234"/>
      <c r="N10" s="233"/>
      <c r="O10" s="234"/>
      <c r="P10" s="233"/>
      <c r="Q10" s="234"/>
      <c r="R10" s="278"/>
      <c r="S10" s="279"/>
    </row>
    <row r="11" spans="1:21" ht="12.25" customHeight="1">
      <c r="A11" s="24">
        <f t="shared" si="0"/>
        <v>8</v>
      </c>
      <c r="B11" s="231" t="s">
        <v>368</v>
      </c>
      <c r="C11" s="231"/>
      <c r="D11" s="231"/>
      <c r="E11" s="231"/>
      <c r="F11" s="231"/>
      <c r="G11" s="231"/>
      <c r="H11" s="95"/>
      <c r="I11" s="96"/>
      <c r="J11" s="248"/>
      <c r="K11" s="249"/>
      <c r="L11" s="248"/>
      <c r="M11" s="249"/>
      <c r="N11" s="248"/>
      <c r="O11" s="249"/>
      <c r="P11" s="248"/>
      <c r="Q11" s="249"/>
      <c r="R11" s="251"/>
      <c r="S11" s="252"/>
    </row>
    <row r="12" spans="1:21" ht="12.25" customHeight="1">
      <c r="A12" s="24">
        <f t="shared" si="0"/>
        <v>9</v>
      </c>
      <c r="B12" s="223" t="s">
        <v>369</v>
      </c>
      <c r="C12" s="223"/>
      <c r="D12" s="223"/>
      <c r="E12" s="223"/>
      <c r="F12" s="223"/>
      <c r="G12" s="223"/>
      <c r="H12" s="97"/>
      <c r="I12" s="98"/>
      <c r="J12" s="216"/>
      <c r="K12" s="217"/>
      <c r="L12" s="216"/>
      <c r="M12" s="217"/>
      <c r="N12" s="216"/>
      <c r="O12" s="217"/>
      <c r="P12" s="216"/>
      <c r="Q12" s="217"/>
      <c r="R12" s="216"/>
      <c r="S12" s="218"/>
    </row>
    <row r="13" spans="1:21" ht="12.25" customHeight="1">
      <c r="A13" s="24">
        <f t="shared" si="0"/>
        <v>10</v>
      </c>
      <c r="B13" s="223" t="s">
        <v>370</v>
      </c>
      <c r="C13" s="223"/>
      <c r="D13" s="223"/>
      <c r="E13" s="223"/>
      <c r="F13" s="223"/>
      <c r="G13" s="223"/>
      <c r="H13" s="97"/>
      <c r="I13" s="98"/>
      <c r="J13" s="216"/>
      <c r="K13" s="217"/>
      <c r="L13" s="216"/>
      <c r="M13" s="217"/>
      <c r="N13" s="216"/>
      <c r="O13" s="217"/>
      <c r="P13" s="216"/>
      <c r="Q13" s="217"/>
      <c r="R13" s="216"/>
      <c r="S13" s="218"/>
      <c r="U13" s="107"/>
    </row>
    <row r="14" spans="1:21" ht="12.25" customHeight="1">
      <c r="A14" s="24">
        <f>ROW(A11)</f>
        <v>11</v>
      </c>
      <c r="B14" s="223" t="s">
        <v>434</v>
      </c>
      <c r="C14" s="223"/>
      <c r="D14" s="223"/>
      <c r="E14" s="223"/>
      <c r="F14" s="223"/>
      <c r="G14" s="223"/>
      <c r="H14" s="97"/>
      <c r="I14" s="98"/>
      <c r="J14" s="216"/>
      <c r="K14" s="217"/>
      <c r="L14" s="216"/>
      <c r="M14" s="217"/>
      <c r="N14" s="216"/>
      <c r="O14" s="217"/>
      <c r="P14" s="216"/>
      <c r="Q14" s="217"/>
      <c r="R14" s="216"/>
      <c r="S14" s="218"/>
      <c r="U14" s="107"/>
    </row>
    <row r="15" spans="1:21" ht="11.25" customHeight="1">
      <c r="A15" s="24">
        <f>ROW(A12)</f>
        <v>12</v>
      </c>
      <c r="B15" s="223" t="s">
        <v>371</v>
      </c>
      <c r="C15" s="223"/>
      <c r="D15" s="223"/>
      <c r="E15" s="223"/>
      <c r="F15" s="223"/>
      <c r="G15" s="223"/>
      <c r="H15" s="97"/>
      <c r="I15" s="98"/>
      <c r="J15" s="216"/>
      <c r="K15" s="217"/>
      <c r="L15" s="216"/>
      <c r="M15" s="217"/>
      <c r="N15" s="216"/>
      <c r="O15" s="217"/>
      <c r="P15" s="216"/>
      <c r="Q15" s="217"/>
      <c r="R15" s="216"/>
      <c r="S15" s="218"/>
    </row>
    <row r="16" spans="1:21" ht="12.25" customHeight="1">
      <c r="A16" s="24">
        <f>ROW(A13)</f>
        <v>13</v>
      </c>
      <c r="B16" s="232" t="s">
        <v>372</v>
      </c>
      <c r="C16" s="232"/>
      <c r="D16" s="232"/>
      <c r="E16" s="232"/>
      <c r="F16" s="232"/>
      <c r="G16" s="232"/>
      <c r="H16" s="99"/>
      <c r="I16" s="98"/>
      <c r="J16" s="216"/>
      <c r="K16" s="217"/>
      <c r="L16" s="216"/>
      <c r="M16" s="217"/>
      <c r="N16" s="216"/>
      <c r="O16" s="217"/>
      <c r="P16" s="216"/>
      <c r="Q16" s="217"/>
      <c r="R16" s="216"/>
      <c r="S16" s="218"/>
    </row>
    <row r="17" spans="1:19" ht="38.25" customHeight="1">
      <c r="A17" s="24">
        <f>ROW(A14)</f>
        <v>14</v>
      </c>
      <c r="B17" s="258" t="s">
        <v>373</v>
      </c>
      <c r="C17" s="258"/>
      <c r="D17" s="258"/>
      <c r="E17" s="258"/>
      <c r="F17" s="258"/>
      <c r="G17" s="125" t="s">
        <v>374</v>
      </c>
      <c r="H17" s="100"/>
      <c r="I17" s="101" t="s">
        <v>307</v>
      </c>
      <c r="J17" s="216"/>
      <c r="K17" s="217"/>
      <c r="L17" s="216"/>
      <c r="M17" s="217"/>
      <c r="N17" s="216"/>
      <c r="O17" s="217"/>
      <c r="P17" s="216"/>
      <c r="Q17" s="217"/>
      <c r="R17" s="216"/>
      <c r="S17" s="218"/>
    </row>
    <row r="18" spans="1:19" ht="23.5" customHeight="1">
      <c r="A18" s="24">
        <f t="shared" si="0"/>
        <v>15</v>
      </c>
      <c r="B18" s="262" t="s">
        <v>375</v>
      </c>
      <c r="C18" s="262"/>
      <c r="D18" s="262"/>
      <c r="E18" s="262"/>
      <c r="F18" s="262"/>
      <c r="G18" s="126" t="s">
        <v>374</v>
      </c>
      <c r="H18" s="102"/>
      <c r="I18" s="194" t="s">
        <v>377</v>
      </c>
      <c r="J18" s="209"/>
      <c r="K18" s="210"/>
      <c r="L18" s="209"/>
      <c r="M18" s="210"/>
      <c r="N18" s="209"/>
      <c r="O18" s="210"/>
      <c r="P18" s="209"/>
      <c r="Q18" s="210"/>
      <c r="R18" s="209"/>
      <c r="S18" s="211"/>
    </row>
    <row r="19" spans="1:19" ht="10.5">
      <c r="A19" s="24">
        <f t="shared" si="0"/>
        <v>16</v>
      </c>
      <c r="B19" s="127" t="s">
        <v>376</v>
      </c>
      <c r="C19" s="128"/>
      <c r="D19" s="128"/>
      <c r="E19" s="128"/>
      <c r="F19" s="128"/>
      <c r="G19" s="128"/>
      <c r="H19" s="103"/>
      <c r="I19" s="104"/>
      <c r="J19" s="216"/>
      <c r="K19" s="217"/>
      <c r="L19" s="216"/>
      <c r="M19" s="217"/>
      <c r="N19" s="216"/>
      <c r="O19" s="217"/>
      <c r="P19" s="216"/>
      <c r="Q19" s="217"/>
      <c r="R19" s="224"/>
      <c r="S19" s="225"/>
    </row>
    <row r="20" spans="1:19" s="5" customFormat="1" ht="4.75" customHeight="1">
      <c r="A20" s="24">
        <f t="shared" si="0"/>
        <v>17</v>
      </c>
      <c r="B20" s="105"/>
      <c r="C20" s="105"/>
      <c r="D20" s="105"/>
      <c r="E20" s="105"/>
      <c r="F20" s="105"/>
      <c r="G20" s="105"/>
      <c r="H20" s="105"/>
      <c r="I20" s="106"/>
      <c r="J20" s="221"/>
      <c r="K20" s="222"/>
      <c r="L20" s="221"/>
      <c r="M20" s="222"/>
      <c r="N20" s="221"/>
      <c r="O20" s="222"/>
      <c r="P20" s="221"/>
      <c r="Q20" s="222"/>
      <c r="R20" s="221"/>
      <c r="S20" s="229"/>
    </row>
    <row r="21" spans="1:19" s="5" customFormat="1" ht="13">
      <c r="A21" s="24">
        <f t="shared" si="0"/>
        <v>18</v>
      </c>
      <c r="B21" s="124" t="s">
        <v>383</v>
      </c>
      <c r="C21" s="130"/>
      <c r="D21" s="130"/>
      <c r="E21" s="130"/>
      <c r="F21" s="130"/>
      <c r="G21" s="130"/>
      <c r="H21" s="131"/>
      <c r="I21" s="132"/>
      <c r="J21" s="226"/>
      <c r="K21" s="227"/>
      <c r="L21" s="226"/>
      <c r="M21" s="227"/>
      <c r="N21" s="226"/>
      <c r="O21" s="227"/>
      <c r="P21" s="226"/>
      <c r="Q21" s="227"/>
      <c r="R21" s="226"/>
      <c r="S21" s="228"/>
    </row>
    <row r="22" spans="1:19" ht="22.75" customHeight="1">
      <c r="A22" s="24">
        <f t="shared" si="0"/>
        <v>19</v>
      </c>
      <c r="B22" s="259" t="s">
        <v>384</v>
      </c>
      <c r="C22" s="259"/>
      <c r="D22" s="259"/>
      <c r="E22" s="259"/>
      <c r="F22" s="259"/>
      <c r="G22" s="259"/>
      <c r="H22" s="133"/>
      <c r="I22" s="3" t="s">
        <v>307</v>
      </c>
      <c r="J22" s="219"/>
      <c r="K22" s="220"/>
      <c r="L22" s="219"/>
      <c r="M22" s="220"/>
      <c r="N22" s="219"/>
      <c r="O22" s="220"/>
      <c r="P22" s="219"/>
      <c r="Q22" s="220"/>
      <c r="R22" s="219"/>
      <c r="S22" s="264"/>
    </row>
    <row r="23" spans="1:19" ht="11.25" customHeight="1">
      <c r="A23" s="24">
        <f t="shared" si="0"/>
        <v>20</v>
      </c>
      <c r="B23" s="134" t="s">
        <v>385</v>
      </c>
      <c r="C23" s="135"/>
      <c r="D23" s="267" t="str">
        <f>" reference project"&amp;IF(C23=1,"","s")&amp;" in the technical field"</f>
        <v xml:space="preserve"> reference projects in the technical field</v>
      </c>
      <c r="E23" s="267"/>
      <c r="F23" s="265" t="s">
        <v>386</v>
      </c>
      <c r="G23" s="265"/>
      <c r="H23" s="265"/>
      <c r="I23" s="266"/>
      <c r="J23" s="238"/>
      <c r="K23" s="239"/>
      <c r="L23" s="238"/>
      <c r="M23" s="239"/>
      <c r="N23" s="238"/>
      <c r="O23" s="239"/>
      <c r="P23" s="238"/>
      <c r="Q23" s="239"/>
      <c r="R23" s="238"/>
      <c r="S23" s="263"/>
    </row>
    <row r="24" spans="1:19" ht="10">
      <c r="A24" s="24">
        <f t="shared" si="0"/>
        <v>21</v>
      </c>
      <c r="B24" s="136" t="s">
        <v>387</v>
      </c>
      <c r="C24" s="137"/>
      <c r="D24" s="136" t="str">
        <f>" reference project"&amp;IF(C24=1,"","s")</f>
        <v xml:space="preserve"> reference projects</v>
      </c>
      <c r="E24" s="268" t="s">
        <v>388</v>
      </c>
      <c r="F24" s="268"/>
      <c r="G24" s="268"/>
      <c r="H24" s="260" t="s">
        <v>389</v>
      </c>
      <c r="I24" s="261"/>
      <c r="J24" s="219"/>
      <c r="K24" s="220"/>
      <c r="L24" s="219"/>
      <c r="M24" s="220"/>
      <c r="N24" s="219"/>
      <c r="O24" s="220"/>
      <c r="P24" s="219"/>
      <c r="Q24" s="220"/>
      <c r="R24" s="219"/>
      <c r="S24" s="264"/>
    </row>
    <row r="25" spans="1:19" ht="10.5">
      <c r="A25" s="24">
        <f t="shared" si="0"/>
        <v>22</v>
      </c>
      <c r="B25" s="235" t="s">
        <v>376</v>
      </c>
      <c r="C25" s="236"/>
      <c r="D25" s="235"/>
      <c r="E25" s="235"/>
      <c r="F25" s="235"/>
      <c r="G25" s="235"/>
      <c r="H25" s="235"/>
      <c r="I25" s="237"/>
      <c r="J25" s="209" t="str">
        <f>IF(J23="nein",Auswahllisten!$F$3,IF(J23="ja",Auswahllisten!$F$2," "))</f>
        <v xml:space="preserve"> </v>
      </c>
      <c r="K25" s="210"/>
      <c r="L25" s="209" t="str">
        <f>IF(L23="nein",Auswahllisten!$F$3,IF(L23="ja",Auswahllisten!$F$2," "))</f>
        <v xml:space="preserve"> </v>
      </c>
      <c r="M25" s="210"/>
      <c r="N25" s="209" t="str">
        <f>IF(N23="nein",Auswahllisten!$F$3,IF(N23="ja",Auswahllisten!$F$2," "))</f>
        <v xml:space="preserve"> </v>
      </c>
      <c r="O25" s="210"/>
      <c r="P25" s="209" t="str">
        <f>IF(P23="nein",Auswahllisten!$F$3,IF(P23="ja",Auswahllisten!$F$2," "))</f>
        <v xml:space="preserve"> </v>
      </c>
      <c r="Q25" s="210"/>
      <c r="R25" s="209" t="str">
        <f>IF(R23="nein",Auswahllisten!$F$3,IF(R23="ja",Auswahllisten!$F$2," "))</f>
        <v xml:space="preserve"> </v>
      </c>
      <c r="S25" s="211"/>
    </row>
    <row r="26" spans="1:19" s="5" customFormat="1" ht="4.75" customHeight="1">
      <c r="A26" s="24">
        <f t="shared" si="0"/>
        <v>23</v>
      </c>
      <c r="B26" s="41"/>
      <c r="C26" s="41"/>
      <c r="D26" s="41"/>
      <c r="E26" s="41"/>
      <c r="F26" s="41"/>
      <c r="G26" s="41"/>
      <c r="H26" s="41"/>
      <c r="I26" s="138"/>
      <c r="J26" s="212"/>
      <c r="K26" s="213"/>
      <c r="L26" s="212"/>
      <c r="M26" s="213"/>
      <c r="N26" s="212"/>
      <c r="O26" s="213"/>
      <c r="P26" s="212"/>
      <c r="Q26" s="213"/>
      <c r="R26" s="212"/>
      <c r="S26" s="214"/>
    </row>
    <row r="27" spans="1:19" ht="13.5" customHeight="1" thickBot="1">
      <c r="A27" s="24">
        <f t="shared" si="0"/>
        <v>24</v>
      </c>
      <c r="B27" s="274" t="s">
        <v>390</v>
      </c>
      <c r="C27" s="274"/>
      <c r="D27" s="274"/>
      <c r="E27" s="274"/>
      <c r="F27" s="274"/>
      <c r="G27" s="274"/>
      <c r="H27" s="274"/>
      <c r="I27" s="275"/>
      <c r="J27" s="204" t="str">
        <f>IF( OR(J19=Auswahllisten!$F$3,J25=Auswahllisten!$F$3), Auswahllisten!$F$3, IF(AND(J19=Auswahllisten!$F$2,J25=Auswahllisten!$F$2), Auswahllisten!$F$2, ""))</f>
        <v/>
      </c>
      <c r="K27" s="276"/>
      <c r="L27" s="204" t="str">
        <f>IF( OR(L19=Auswahllisten!$F$3,L25=Auswahllisten!$F$3), Auswahllisten!$F$3, IF(AND(L19=Auswahllisten!$F$2,L25=Auswahllisten!$F$2), Auswahllisten!$F$2, ""))</f>
        <v/>
      </c>
      <c r="M27" s="276"/>
      <c r="N27" s="204" t="str">
        <f>IF( OR(N19=Auswahllisten!$F$3,N25=Auswahllisten!$F$3), Auswahllisten!$F$3, IF(AND(N19=Auswahllisten!$F$2,N25=Auswahllisten!$F$2), Auswahllisten!$F$2, ""))</f>
        <v/>
      </c>
      <c r="O27" s="276"/>
      <c r="P27" s="204" t="str">
        <f>IF( OR(P19=Auswahllisten!$F$3,P25=Auswahllisten!$F$3), Auswahllisten!$F$3, IF(AND(P19=Auswahllisten!$F$2,P25=Auswahllisten!$F$2), Auswahllisten!$F$2, ""))</f>
        <v/>
      </c>
      <c r="Q27" s="276"/>
      <c r="R27" s="204" t="str">
        <f>IF( OR(R19=Auswahllisten!$F$3,R25=Auswahllisten!$F$3), Auswahllisten!$F$3, IF(AND(R19=Auswahllisten!$F$2,R25=Auswahllisten!$F$2), Auswahllisten!$F$2, ""))</f>
        <v/>
      </c>
      <c r="S27" s="205"/>
    </row>
    <row r="28" spans="1:19" s="5" customFormat="1" ht="4.75" customHeight="1">
      <c r="A28" s="24">
        <f t="shared" si="0"/>
        <v>25</v>
      </c>
      <c r="B28" s="139"/>
      <c r="C28" s="139"/>
      <c r="D28" s="139"/>
      <c r="E28" s="139"/>
      <c r="F28" s="139"/>
      <c r="G28" s="139"/>
      <c r="H28" s="139"/>
      <c r="I28" s="140"/>
      <c r="J28" s="206"/>
      <c r="K28" s="207"/>
      <c r="L28" s="206"/>
      <c r="M28" s="207"/>
      <c r="N28" s="206"/>
      <c r="O28" s="207"/>
      <c r="P28" s="206"/>
      <c r="Q28" s="207"/>
      <c r="R28" s="206"/>
      <c r="S28" s="208"/>
    </row>
    <row r="29" spans="1:19" s="1" customFormat="1" ht="25.5" customHeight="1">
      <c r="A29" s="24">
        <f t="shared" ref="A29:A47" si="1">ROW(A26)</f>
        <v>26</v>
      </c>
      <c r="B29" s="123" t="s">
        <v>391</v>
      </c>
      <c r="J29" s="108"/>
      <c r="K29" s="109"/>
      <c r="L29" s="108"/>
      <c r="M29" s="109"/>
      <c r="N29" s="108"/>
      <c r="O29" s="109"/>
      <c r="P29" s="108"/>
      <c r="Q29" s="109"/>
      <c r="R29" s="108"/>
      <c r="S29" s="109"/>
    </row>
    <row r="30" spans="1:19" s="5" customFormat="1" ht="13">
      <c r="A30" s="24">
        <f t="shared" si="1"/>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1"/>
        <v>28</v>
      </c>
      <c r="B31" s="256">
        <v>1</v>
      </c>
      <c r="C31" s="256"/>
      <c r="D31" s="256"/>
      <c r="E31" s="256"/>
      <c r="F31" s="256"/>
      <c r="G31" s="256"/>
      <c r="H31" s="256"/>
      <c r="I31" s="147">
        <v>2</v>
      </c>
      <c r="J31" s="148">
        <v>3</v>
      </c>
      <c r="K31" s="149">
        <v>4</v>
      </c>
      <c r="L31" s="148">
        <v>5</v>
      </c>
      <c r="M31" s="149">
        <v>6</v>
      </c>
      <c r="N31" s="148">
        <v>7</v>
      </c>
      <c r="O31" s="149">
        <v>8</v>
      </c>
      <c r="P31" s="148">
        <v>9</v>
      </c>
      <c r="Q31" s="149">
        <v>10</v>
      </c>
      <c r="R31" s="150">
        <v>11</v>
      </c>
      <c r="S31" s="151">
        <v>12</v>
      </c>
    </row>
    <row r="32" spans="1:19" ht="10">
      <c r="A32" s="24">
        <f t="shared" si="1"/>
        <v>29</v>
      </c>
      <c r="B32" s="257" t="s">
        <v>392</v>
      </c>
      <c r="C32" s="257"/>
      <c r="D32" s="257"/>
      <c r="E32" s="257"/>
      <c r="F32" s="257"/>
      <c r="G32" s="257"/>
      <c r="H32" s="257"/>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1"/>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1"/>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1"/>
        <v>32</v>
      </c>
      <c r="B35" s="164" t="s">
        <v>396</v>
      </c>
      <c r="C35" s="164"/>
      <c r="D35" s="164"/>
      <c r="E35" s="164"/>
      <c r="F35" s="164"/>
      <c r="G35" s="164"/>
      <c r="H35" s="164"/>
      <c r="I35" s="30"/>
      <c r="J35" s="20"/>
      <c r="K35" s="21">
        <f t="shared" ref="K35:M40" si="2">J35*$I35</f>
        <v>0</v>
      </c>
      <c r="L35" s="20"/>
      <c r="M35" s="21">
        <f t="shared" si="2"/>
        <v>0</v>
      </c>
      <c r="N35" s="20"/>
      <c r="O35" s="21">
        <f t="shared" ref="O35:O40" si="3">N35*$I35</f>
        <v>0</v>
      </c>
      <c r="P35" s="20"/>
      <c r="Q35" s="21">
        <f t="shared" ref="Q35:Q40" si="4">P35*$I35</f>
        <v>0</v>
      </c>
      <c r="R35" s="20"/>
      <c r="S35" s="50">
        <f t="shared" ref="S35:S40" si="5">R35*$I35</f>
        <v>0</v>
      </c>
    </row>
    <row r="36" spans="1:19" ht="10">
      <c r="A36" s="24">
        <f t="shared" si="1"/>
        <v>33</v>
      </c>
      <c r="B36" s="247" t="s">
        <v>254</v>
      </c>
      <c r="C36" s="247"/>
      <c r="D36" s="247"/>
      <c r="E36" s="247"/>
      <c r="F36" s="247"/>
      <c r="G36" s="247"/>
      <c r="H36" s="247"/>
      <c r="I36" s="31">
        <v>10</v>
      </c>
      <c r="J36" s="22"/>
      <c r="K36" s="23">
        <f>J36*$I36</f>
        <v>0</v>
      </c>
      <c r="L36" s="22"/>
      <c r="M36" s="23">
        <f t="shared" si="2"/>
        <v>0</v>
      </c>
      <c r="N36" s="22"/>
      <c r="O36" s="23">
        <f t="shared" si="3"/>
        <v>0</v>
      </c>
      <c r="P36" s="22"/>
      <c r="Q36" s="23">
        <f t="shared" si="4"/>
        <v>0</v>
      </c>
      <c r="R36" s="22"/>
      <c r="S36" s="51">
        <f t="shared" si="5"/>
        <v>0</v>
      </c>
    </row>
    <row r="37" spans="1:19" ht="10">
      <c r="A37" s="24">
        <f t="shared" si="1"/>
        <v>34</v>
      </c>
      <c r="B37" s="247" t="s">
        <v>255</v>
      </c>
      <c r="C37" s="247"/>
      <c r="D37" s="247"/>
      <c r="E37" s="247"/>
      <c r="F37" s="247"/>
      <c r="G37" s="247"/>
      <c r="H37" s="247"/>
      <c r="I37" s="31">
        <v>10</v>
      </c>
      <c r="J37" s="22"/>
      <c r="K37" s="23">
        <f t="shared" ref="K37:K40" si="6">J37*$I37</f>
        <v>0</v>
      </c>
      <c r="L37" s="22"/>
      <c r="M37" s="23">
        <f t="shared" si="2"/>
        <v>0</v>
      </c>
      <c r="N37" s="22"/>
      <c r="O37" s="23">
        <f t="shared" si="3"/>
        <v>0</v>
      </c>
      <c r="P37" s="22"/>
      <c r="Q37" s="23">
        <f t="shared" si="4"/>
        <v>0</v>
      </c>
      <c r="R37" s="22"/>
      <c r="S37" s="51">
        <f t="shared" si="5"/>
        <v>0</v>
      </c>
    </row>
    <row r="38" spans="1:19" ht="10">
      <c r="A38" s="24">
        <f t="shared" si="1"/>
        <v>35</v>
      </c>
      <c r="B38" s="247" t="s">
        <v>256</v>
      </c>
      <c r="C38" s="247"/>
      <c r="D38" s="247"/>
      <c r="E38" s="247"/>
      <c r="F38" s="247"/>
      <c r="G38" s="247"/>
      <c r="H38" s="247"/>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47" t="s">
        <v>257</v>
      </c>
      <c r="C39" s="247"/>
      <c r="D39" s="247"/>
      <c r="E39" s="247"/>
      <c r="F39" s="247"/>
      <c r="G39" s="247"/>
      <c r="H39" s="247"/>
      <c r="I39" s="31">
        <v>10</v>
      </c>
      <c r="J39" s="22"/>
      <c r="K39" s="23">
        <f t="shared" si="6"/>
        <v>0</v>
      </c>
      <c r="L39" s="22"/>
      <c r="M39" s="23">
        <f t="shared" si="2"/>
        <v>0</v>
      </c>
      <c r="N39" s="22"/>
      <c r="O39" s="23">
        <f t="shared" si="3"/>
        <v>0</v>
      </c>
      <c r="P39" s="22"/>
      <c r="Q39" s="23">
        <f t="shared" si="4"/>
        <v>0</v>
      </c>
      <c r="R39" s="22"/>
      <c r="S39" s="51">
        <f t="shared" si="5"/>
        <v>0</v>
      </c>
    </row>
    <row r="40" spans="1:19" ht="10">
      <c r="A40" s="24">
        <f t="shared" si="1"/>
        <v>37</v>
      </c>
      <c r="B40" s="255" t="s">
        <v>258</v>
      </c>
      <c r="C40" s="255"/>
      <c r="D40" s="255"/>
      <c r="E40" s="255"/>
      <c r="F40" s="255"/>
      <c r="G40" s="255"/>
      <c r="H40" s="255"/>
      <c r="I40" s="35">
        <v>10</v>
      </c>
      <c r="J40" s="36"/>
      <c r="K40" s="37">
        <f t="shared" si="6"/>
        <v>0</v>
      </c>
      <c r="L40" s="36"/>
      <c r="M40" s="37">
        <f t="shared" si="2"/>
        <v>0</v>
      </c>
      <c r="N40" s="36"/>
      <c r="O40" s="37">
        <f t="shared" si="3"/>
        <v>0</v>
      </c>
      <c r="P40" s="36"/>
      <c r="Q40" s="37">
        <f t="shared" si="4"/>
        <v>0</v>
      </c>
      <c r="R40" s="36"/>
      <c r="S40" s="52">
        <f t="shared" si="5"/>
        <v>0</v>
      </c>
    </row>
    <row r="41" spans="1:19" s="5" customFormat="1" ht="10.5">
      <c r="A41" s="24">
        <f t="shared" si="1"/>
        <v>38</v>
      </c>
      <c r="B41" s="53" t="s">
        <v>397</v>
      </c>
      <c r="C41" s="41"/>
      <c r="D41" s="41"/>
      <c r="E41" s="41"/>
      <c r="F41" s="41"/>
      <c r="G41" s="41"/>
      <c r="H41" s="41"/>
      <c r="I41" s="42">
        <f>SUM(I34:I40)</f>
        <v>50</v>
      </c>
      <c r="J41" s="47"/>
      <c r="K41" s="48">
        <f>SUM(K34:K40)</f>
        <v>0</v>
      </c>
      <c r="L41" s="47"/>
      <c r="M41" s="48">
        <f t="shared" ref="M41" si="7">SUM(M34:M40)</f>
        <v>0</v>
      </c>
      <c r="N41" s="47"/>
      <c r="O41" s="48">
        <f t="shared" ref="O41" si="8">SUM(O34:O40)</f>
        <v>0</v>
      </c>
      <c r="P41" s="47"/>
      <c r="Q41" s="48">
        <f t="shared" ref="Q41" si="9">SUM(Q34:Q40)</f>
        <v>0</v>
      </c>
      <c r="R41" s="47"/>
      <c r="S41" s="54">
        <f t="shared" ref="S41" si="10">SUM(S34:S40)</f>
        <v>0</v>
      </c>
    </row>
    <row r="42" spans="1:19" s="5" customFormat="1" ht="10.5">
      <c r="A42" s="24">
        <f t="shared" si="1"/>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1"/>
        <v>40</v>
      </c>
      <c r="B43" s="56" t="s">
        <v>399</v>
      </c>
      <c r="C43" s="56"/>
      <c r="D43" s="253" t="s">
        <v>388</v>
      </c>
      <c r="E43" s="253"/>
      <c r="F43" s="253"/>
      <c r="G43" s="253"/>
      <c r="H43" s="254"/>
      <c r="I43" s="43">
        <v>30</v>
      </c>
      <c r="J43" s="44"/>
      <c r="K43" s="45">
        <f>J43*$I43</f>
        <v>0</v>
      </c>
      <c r="L43" s="44"/>
      <c r="M43" s="45">
        <f>L43*$I43</f>
        <v>0</v>
      </c>
      <c r="N43" s="44"/>
      <c r="O43" s="45">
        <f>N43*$I43</f>
        <v>0</v>
      </c>
      <c r="P43" s="44"/>
      <c r="Q43" s="45">
        <f>P43*$I43</f>
        <v>0</v>
      </c>
      <c r="R43" s="44"/>
      <c r="S43" s="57">
        <f>R43*$I43</f>
        <v>0</v>
      </c>
    </row>
    <row r="44" spans="1:19" s="5" customFormat="1" ht="10.5">
      <c r="A44" s="24">
        <f t="shared" si="1"/>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1"/>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1"/>
        <v>43</v>
      </c>
      <c r="B46" s="83" t="s">
        <v>402</v>
      </c>
      <c r="C46" s="58"/>
      <c r="D46" s="58"/>
      <c r="E46" s="58"/>
      <c r="F46" s="58"/>
      <c r="G46" s="58"/>
      <c r="H46" s="58"/>
      <c r="I46" s="85">
        <f>I41+I43+I45</f>
        <v>100</v>
      </c>
      <c r="J46" s="59"/>
      <c r="K46" s="60">
        <f>SUM(K41:K45)</f>
        <v>0</v>
      </c>
      <c r="L46" s="59"/>
      <c r="M46" s="60">
        <f t="shared" ref="M46" si="11">SUM(M41:M45)</f>
        <v>0</v>
      </c>
      <c r="N46" s="59"/>
      <c r="O46" s="60">
        <f t="shared" ref="O46" si="12">SUM(O41:O45)</f>
        <v>0</v>
      </c>
      <c r="P46" s="59"/>
      <c r="Q46" s="60">
        <f t="shared" ref="Q46" si="13">SUM(Q41:Q45)</f>
        <v>0</v>
      </c>
      <c r="R46" s="59"/>
      <c r="S46" s="61">
        <f t="shared" ref="S46" si="14">SUM(S41:S45)</f>
        <v>0</v>
      </c>
    </row>
    <row r="47" spans="1:19" ht="13.5" thickBot="1">
      <c r="A47" s="24">
        <f t="shared" si="1"/>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c r="B49" s="198" t="s">
        <v>404</v>
      </c>
      <c r="C49" s="198"/>
      <c r="D49" s="198"/>
      <c r="E49" s="198"/>
      <c r="F49" s="198"/>
      <c r="G49" s="198"/>
      <c r="H49" s="198"/>
      <c r="I49" s="198"/>
      <c r="J49" s="198"/>
      <c r="K49" s="198"/>
      <c r="L49" s="198"/>
      <c r="M49" s="198"/>
      <c r="N49" s="198"/>
      <c r="O49" s="198"/>
      <c r="P49" s="198"/>
      <c r="Q49" s="198"/>
      <c r="R49" s="198"/>
      <c r="S49" s="198"/>
    </row>
    <row r="50" spans="1:19" ht="21.25" customHeight="1">
      <c r="A50" s="12"/>
      <c r="B50" s="13"/>
      <c r="C50" s="13"/>
      <c r="D50" s="71" t="s">
        <v>405</v>
      </c>
      <c r="E50" s="71"/>
      <c r="F50" s="269"/>
      <c r="G50" s="270"/>
      <c r="H50" s="270"/>
      <c r="I50" s="270"/>
      <c r="M50" s="122" t="s">
        <v>406</v>
      </c>
      <c r="P50" s="269"/>
      <c r="Q50" s="270"/>
      <c r="R50" s="270"/>
      <c r="S50" s="270"/>
    </row>
    <row r="51" spans="1:19" ht="12.25" customHeight="1">
      <c r="D51"/>
      <c r="E51"/>
      <c r="F51" s="271" t="s">
        <v>433</v>
      </c>
      <c r="G51" s="271"/>
      <c r="H51" s="272"/>
      <c r="I51" s="272"/>
      <c r="J51" s="168"/>
      <c r="K51" s="167"/>
      <c r="L51" s="168"/>
      <c r="M51" s="167"/>
      <c r="N51" s="168"/>
      <c r="O51" s="167"/>
      <c r="P51" s="271" t="s">
        <v>433</v>
      </c>
      <c r="Q51" s="271"/>
      <c r="R51" s="272"/>
      <c r="S51" s="272"/>
    </row>
  </sheetData>
  <sheetProtection sheet="1" selectLockedCells="1"/>
  <mergeCells count="139">
    <mergeCell ref="F50:I50"/>
    <mergeCell ref="F51:I51"/>
    <mergeCell ref="P50:S50"/>
    <mergeCell ref="P51:S51"/>
    <mergeCell ref="R15:S15"/>
    <mergeCell ref="N12:O12"/>
    <mergeCell ref="P12:Q12"/>
    <mergeCell ref="J4:O4"/>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D43:H43"/>
    <mergeCell ref="B49:S49"/>
    <mergeCell ref="R5:S5"/>
    <mergeCell ref="J8:K8"/>
    <mergeCell ref="L8:M8"/>
    <mergeCell ref="N8:O8"/>
    <mergeCell ref="P8:Q8"/>
    <mergeCell ref="B11:G11"/>
    <mergeCell ref="D23:E23"/>
    <mergeCell ref="F23:I23"/>
    <mergeCell ref="J23:K24"/>
    <mergeCell ref="L23:M24"/>
    <mergeCell ref="N23:O24"/>
    <mergeCell ref="P23:Q24"/>
    <mergeCell ref="R23:S24"/>
    <mergeCell ref="E24:G24"/>
    <mergeCell ref="J16:K16"/>
    <mergeCell ref="L16:M16"/>
    <mergeCell ref="N16:O16"/>
    <mergeCell ref="P16:Q16"/>
    <mergeCell ref="R16:S16"/>
    <mergeCell ref="B15:G15"/>
    <mergeCell ref="N20:O20"/>
    <mergeCell ref="P20:Q20"/>
    <mergeCell ref="R20:S20"/>
    <mergeCell ref="L18:M18"/>
    <mergeCell ref="N18:O18"/>
    <mergeCell ref="P18:Q18"/>
    <mergeCell ref="B17:F17"/>
    <mergeCell ref="B18:F18"/>
    <mergeCell ref="J19:K19"/>
    <mergeCell ref="L19:M19"/>
    <mergeCell ref="N19:O19"/>
    <mergeCell ref="P19:Q19"/>
    <mergeCell ref="J17:K17"/>
    <mergeCell ref="L17:M17"/>
    <mergeCell ref="N17:O17"/>
    <mergeCell ref="P17:Q17"/>
    <mergeCell ref="R19:S19"/>
    <mergeCell ref="J20:K20"/>
    <mergeCell ref="L20:M20"/>
    <mergeCell ref="J18:K18"/>
    <mergeCell ref="R18:S18"/>
    <mergeCell ref="R17:S17"/>
    <mergeCell ref="A1:P1"/>
    <mergeCell ref="Q1:S1"/>
    <mergeCell ref="R2:S2"/>
    <mergeCell ref="R12:S12"/>
    <mergeCell ref="B13:G13"/>
    <mergeCell ref="J13:K13"/>
    <mergeCell ref="L13:M13"/>
    <mergeCell ref="N13:O13"/>
    <mergeCell ref="P13:Q13"/>
    <mergeCell ref="R13:S13"/>
    <mergeCell ref="J11:K11"/>
    <mergeCell ref="L11:M11"/>
    <mergeCell ref="N11:O11"/>
    <mergeCell ref="P11:Q11"/>
    <mergeCell ref="R11:S11"/>
    <mergeCell ref="B12:G12"/>
    <mergeCell ref="J12:K12"/>
    <mergeCell ref="L12:M12"/>
    <mergeCell ref="L10:M10"/>
    <mergeCell ref="N10:O10"/>
    <mergeCell ref="P10:Q10"/>
    <mergeCell ref="R10:S10"/>
    <mergeCell ref="D6:G6"/>
    <mergeCell ref="P21:Q21"/>
    <mergeCell ref="B25:I25"/>
    <mergeCell ref="R25:S25"/>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B14:G14"/>
    <mergeCell ref="J14:K14"/>
    <mergeCell ref="L14:M14"/>
    <mergeCell ref="N14:O14"/>
    <mergeCell ref="P14:Q14"/>
    <mergeCell ref="R14:S14"/>
    <mergeCell ref="R26:S26"/>
    <mergeCell ref="R27:S27"/>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s>
  <conditionalFormatting sqref="I46">
    <cfRule type="cellIs" dxfId="2" priority="1" operator="notEqual">
      <formula>100</formula>
    </cfRule>
  </conditionalFormatting>
  <dataValidations count="8">
    <dataValidation type="list" allowBlank="1" showInputMessage="1" showErrorMessage="1" sqref="C23:C24" xr:uid="{D3D75E6C-8FB4-4420-B34F-F61931B5CB12}">
      <formula1>Mindestzahl</formula1>
    </dataValidation>
    <dataValidation type="list" allowBlank="1" showInputMessage="1" sqref="D43 E24:F24" xr:uid="{C5183B9C-501A-4B9A-A6B4-D22D9133662C}">
      <formula1>Länder_und_Regionen</formula1>
    </dataValidation>
    <dataValidation type="decimal" allowBlank="1" showInputMessage="1" showErrorMessage="1" error="Max. 10 Punkte" sqref="R35:R40 P35:P40 N35:N40 L35:L40 J35:J40" xr:uid="{9007AEFC-F171-4B9E-9F7B-2FB987B67875}">
      <formula1>0</formula1>
      <formula2>10</formula2>
    </dataValidation>
    <dataValidation type="whole" errorStyle="warning" allowBlank="1" showInputMessage="1" showErrorMessage="1" sqref="I35:I40 I43 I45" xr:uid="{95AE545E-C895-4297-A8BB-C222E64DD1AA}">
      <formula1>0</formula1>
      <formula2>100</formula2>
    </dataValidation>
    <dataValidation type="list" allowBlank="1" showInputMessage="1" sqref="J23:S24 J11:S15" xr:uid="{A5AA6E37-117A-4E19-A4B0-2096A2F457BE}">
      <formula1>Auswahl_ja_nein</formula1>
    </dataValidation>
    <dataValidation type="list" allowBlank="1" showInputMessage="1" sqref="J19:S19" xr:uid="{256E1B7D-4FC6-4677-BC43-E0DAE4B53FF3}">
      <formula1>geeignet_ungeeignet</formula1>
    </dataValidation>
    <dataValidation type="list" allowBlank="1" showInputMessage="1" showErrorMessage="1" sqref="J25:S25 J27:S27 J22:S22" xr:uid="{268F4D2F-8472-44BF-8B3C-667BD2560376}">
      <formula1>geeignet_ungeeignet</formula1>
    </dataValidation>
    <dataValidation allowBlank="1" showInputMessage="1" sqref="F50 P50" xr:uid="{2195E0BA-B4AF-4C6F-A9B2-F0FE6FD4C8E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BC35B80-64B0-4807-BAAC-0B3F8E6757C2}">
          <x14:formula1>
            <xm:f>Auswahllisten!$E$2:$E$4</xm:f>
          </x14:formula1>
          <xm:sqref>J16:S16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74AA-A5EE-443E-9FEE-F65E410A6E51}">
  <sheetPr codeName="Tabelle6">
    <pageSetUpPr fitToPage="1"/>
  </sheetPr>
  <dimension ref="A1:U51"/>
  <sheetViews>
    <sheetView showGridLines="0" zoomScaleNormal="100" zoomScaleSheetLayoutView="75" workbookViewId="0">
      <selection activeCell="L19" sqref="L19:M19"/>
    </sheetView>
  </sheetViews>
  <sheetFormatPr defaultColWidth="5.77734375" defaultRowHeight="10.15"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70" t="s">
        <v>417</v>
      </c>
    </row>
    <row r="2" spans="1:21" ht="10.5">
      <c r="A2" s="4"/>
      <c r="B2" s="18"/>
      <c r="C2" s="18"/>
      <c r="D2" s="18"/>
      <c r="E2" s="18"/>
      <c r="F2" s="18"/>
      <c r="G2" s="18"/>
      <c r="H2" s="18"/>
      <c r="I2" s="4"/>
      <c r="J2" s="19"/>
      <c r="K2" s="4"/>
      <c r="L2" s="19"/>
      <c r="M2" s="4"/>
      <c r="N2" s="19"/>
      <c r="O2" s="4"/>
      <c r="P2" s="19"/>
      <c r="Q2" s="4"/>
      <c r="R2" s="250" t="str">
        <f>"page 3 of "&amp;IF((COUNTIF('CandidateTenderer 6-10'!J11:S27,"ja")+COUNTIF('CandidateTenderer 6-10'!J11:S27,"nein"))&gt;0,2,1)+IF((COUNTIF('CandidateTenderer 11-15'!J11:S27,"ja")+COUNTIF('CandidateTenderer 11-15'!J11:S27,"nein"))&gt;0,1,0)+IF((COUNTIF('CandidateTenderer 16-20'!J11:S27,"ja")+COUNTIF('CandidateTenderer 16-20'!J11:S27,"nein"))&gt;0,1,0)</f>
        <v>page 3 of 1</v>
      </c>
      <c r="S2" s="250"/>
      <c r="T2" s="69" t="s">
        <v>430</v>
      </c>
    </row>
    <row r="3" spans="1:21" ht="4.75" customHeight="1">
      <c r="A3" s="24"/>
      <c r="B3" s="169"/>
      <c r="C3" s="169"/>
      <c r="D3" s="169"/>
      <c r="E3" s="169"/>
      <c r="F3" s="169"/>
      <c r="G3" s="170"/>
      <c r="H3" s="170"/>
      <c r="I3" s="170"/>
      <c r="J3" s="170"/>
      <c r="K3" s="170"/>
      <c r="L3" s="170"/>
      <c r="M3" s="170"/>
      <c r="N3" s="171"/>
      <c r="O3" s="171"/>
      <c r="P3" s="171"/>
      <c r="Q3" s="171"/>
      <c r="R3" s="172"/>
      <c r="S3" s="29"/>
    </row>
    <row r="4" spans="1:21" ht="24.75" customHeight="1">
      <c r="A4" s="24">
        <f>ROW(A1)</f>
        <v>1</v>
      </c>
      <c r="B4" s="197" t="s">
        <v>363</v>
      </c>
      <c r="C4" s="197"/>
      <c r="D4" s="202"/>
      <c r="E4" s="203"/>
      <c r="F4" s="203"/>
      <c r="G4" s="203"/>
      <c r="H4" s="277" t="s">
        <v>407</v>
      </c>
      <c r="I4" s="277"/>
      <c r="J4" s="202"/>
      <c r="K4" s="203"/>
      <c r="L4" s="203"/>
      <c r="M4" s="203"/>
      <c r="N4" s="203"/>
      <c r="O4" s="203"/>
      <c r="P4" s="199" t="s">
        <v>408</v>
      </c>
      <c r="Q4" s="200"/>
      <c r="R4" s="202"/>
      <c r="S4" s="203"/>
    </row>
    <row r="5" spans="1:21" ht="11.25" customHeight="1">
      <c r="A5" s="24">
        <f t="shared" ref="A5:A7" si="0">ROW(A2)</f>
        <v>2</v>
      </c>
      <c r="B5" s="121" t="s">
        <v>364</v>
      </c>
      <c r="C5" s="122"/>
      <c r="D5" s="202"/>
      <c r="E5" s="203"/>
      <c r="F5" s="203"/>
      <c r="G5" s="203"/>
      <c r="H5" s="282" t="s">
        <v>409</v>
      </c>
      <c r="I5" s="283"/>
      <c r="J5" s="202"/>
      <c r="K5" s="203"/>
      <c r="L5" s="203"/>
      <c r="M5" s="203"/>
      <c r="N5" s="203"/>
      <c r="O5" s="203"/>
      <c r="P5" s="201" t="s">
        <v>410</v>
      </c>
      <c r="Q5" s="200"/>
      <c r="R5" s="202"/>
      <c r="S5" s="203"/>
    </row>
    <row r="6" spans="1:21" ht="10.5">
      <c r="A6" s="24">
        <f t="shared" si="0"/>
        <v>3</v>
      </c>
      <c r="B6" s="121" t="s">
        <v>365</v>
      </c>
      <c r="D6" s="202"/>
      <c r="E6" s="203"/>
      <c r="F6" s="203"/>
      <c r="G6" s="203"/>
      <c r="H6" s="283"/>
      <c r="I6" s="283"/>
      <c r="J6" s="215"/>
      <c r="K6" s="215"/>
      <c r="L6" s="215"/>
      <c r="M6" s="215"/>
      <c r="N6" s="215"/>
      <c r="O6" s="215"/>
      <c r="P6" s="2"/>
      <c r="Q6" s="173"/>
      <c r="R6" s="273"/>
      <c r="S6" s="273"/>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2.5" customHeight="1">
      <c r="A8" s="24">
        <f t="shared" ref="A8:A47" si="1">ROW(A5)</f>
        <v>5</v>
      </c>
      <c r="B8" s="91"/>
      <c r="C8" s="91"/>
      <c r="D8" s="91"/>
      <c r="E8" s="91"/>
      <c r="F8" s="91"/>
      <c r="G8" s="91"/>
      <c r="H8" s="91"/>
      <c r="I8" s="92"/>
      <c r="J8" s="280" t="s">
        <v>424</v>
      </c>
      <c r="K8" s="281"/>
      <c r="L8" s="280" t="s">
        <v>425</v>
      </c>
      <c r="M8" s="281"/>
      <c r="N8" s="280" t="s">
        <v>426</v>
      </c>
      <c r="O8" s="281"/>
      <c r="P8" s="280" t="s">
        <v>427</v>
      </c>
      <c r="Q8" s="281"/>
      <c r="R8" s="280" t="s">
        <v>428</v>
      </c>
      <c r="S8" s="281"/>
    </row>
    <row r="9" spans="1:21" s="1" customFormat="1" ht="25.5" customHeight="1">
      <c r="A9" s="24">
        <f t="shared" si="1"/>
        <v>6</v>
      </c>
      <c r="B9" s="123" t="s">
        <v>366</v>
      </c>
      <c r="C9" s="91"/>
      <c r="D9" s="91"/>
      <c r="E9" s="91"/>
      <c r="F9" s="91"/>
      <c r="G9" s="91"/>
      <c r="J9" s="108"/>
      <c r="K9" s="109"/>
      <c r="L9" s="108"/>
      <c r="M9" s="109"/>
      <c r="N9" s="108"/>
      <c r="O9" s="109"/>
      <c r="P9" s="108"/>
      <c r="Q9" s="109"/>
      <c r="R9" s="108"/>
    </row>
    <row r="10" spans="1:21" s="5" customFormat="1" ht="13">
      <c r="A10" s="24">
        <f t="shared" si="1"/>
        <v>7</v>
      </c>
      <c r="B10" s="124" t="s">
        <v>367</v>
      </c>
      <c r="C10" s="93"/>
      <c r="D10" s="93"/>
      <c r="E10" s="93"/>
      <c r="F10" s="93"/>
      <c r="G10" s="93"/>
      <c r="H10" s="130"/>
      <c r="I10" s="132"/>
      <c r="J10" s="233"/>
      <c r="K10" s="234"/>
      <c r="L10" s="233"/>
      <c r="M10" s="234"/>
      <c r="N10" s="233"/>
      <c r="O10" s="234"/>
      <c r="P10" s="233"/>
      <c r="Q10" s="234"/>
      <c r="R10" s="233"/>
      <c r="S10" s="291"/>
    </row>
    <row r="11" spans="1:21" ht="12.25" customHeight="1">
      <c r="A11" s="24">
        <f t="shared" si="1"/>
        <v>8</v>
      </c>
      <c r="B11" s="231" t="s">
        <v>368</v>
      </c>
      <c r="C11" s="231"/>
      <c r="D11" s="231"/>
      <c r="E11" s="231"/>
      <c r="F11" s="231"/>
      <c r="G11" s="231"/>
      <c r="H11" s="180"/>
      <c r="I11" s="181"/>
      <c r="J11" s="224"/>
      <c r="K11" s="290"/>
      <c r="L11" s="224"/>
      <c r="M11" s="290"/>
      <c r="N11" s="224"/>
      <c r="O11" s="290"/>
      <c r="P11" s="224"/>
      <c r="Q11" s="290"/>
      <c r="R11" s="224"/>
      <c r="S11" s="225"/>
    </row>
    <row r="12" spans="1:21" ht="12.25" customHeight="1">
      <c r="A12" s="24">
        <f t="shared" si="1"/>
        <v>9</v>
      </c>
      <c r="B12" s="223" t="s">
        <v>369</v>
      </c>
      <c r="C12" s="223"/>
      <c r="D12" s="223"/>
      <c r="E12" s="223"/>
      <c r="F12" s="223"/>
      <c r="G12" s="223"/>
      <c r="H12" s="182"/>
      <c r="I12" s="183"/>
      <c r="J12" s="216"/>
      <c r="K12" s="217"/>
      <c r="L12" s="216"/>
      <c r="M12" s="217"/>
      <c r="N12" s="216"/>
      <c r="O12" s="217"/>
      <c r="P12" s="216"/>
      <c r="Q12" s="217"/>
      <c r="R12" s="216"/>
      <c r="S12" s="218"/>
    </row>
    <row r="13" spans="1:21" ht="12.25" customHeight="1">
      <c r="A13" s="24">
        <f t="shared" si="1"/>
        <v>10</v>
      </c>
      <c r="B13" s="223" t="s">
        <v>370</v>
      </c>
      <c r="C13" s="223"/>
      <c r="D13" s="223"/>
      <c r="E13" s="223"/>
      <c r="F13" s="223"/>
      <c r="G13" s="223"/>
      <c r="H13" s="182"/>
      <c r="I13" s="183"/>
      <c r="J13" s="216"/>
      <c r="K13" s="217"/>
      <c r="L13" s="216"/>
      <c r="M13" s="217"/>
      <c r="N13" s="216"/>
      <c r="O13" s="217"/>
      <c r="P13" s="216"/>
      <c r="Q13" s="217"/>
      <c r="R13" s="216"/>
      <c r="S13" s="218"/>
    </row>
    <row r="14" spans="1:21" ht="12.25" customHeight="1">
      <c r="A14" s="24">
        <f>ROW(A11)</f>
        <v>11</v>
      </c>
      <c r="B14" s="223" t="s">
        <v>434</v>
      </c>
      <c r="C14" s="223"/>
      <c r="D14" s="223"/>
      <c r="E14" s="223"/>
      <c r="F14" s="223"/>
      <c r="G14" s="223"/>
      <c r="H14" s="97"/>
      <c r="I14" s="98"/>
      <c r="J14" s="216"/>
      <c r="K14" s="217"/>
      <c r="L14" s="216"/>
      <c r="M14" s="217"/>
      <c r="N14" s="216"/>
      <c r="O14" s="217"/>
      <c r="P14" s="216"/>
      <c r="Q14" s="217"/>
      <c r="R14" s="216"/>
      <c r="S14" s="218"/>
      <c r="U14" s="107"/>
    </row>
    <row r="15" spans="1:21" ht="11.25" customHeight="1">
      <c r="A15" s="24">
        <f>ROW(A12)</f>
        <v>12</v>
      </c>
      <c r="B15" s="223" t="s">
        <v>371</v>
      </c>
      <c r="C15" s="223"/>
      <c r="D15" s="223"/>
      <c r="E15" s="223"/>
      <c r="F15" s="223"/>
      <c r="G15" s="223"/>
      <c r="H15" s="182"/>
      <c r="I15" s="183"/>
      <c r="J15" s="216"/>
      <c r="K15" s="217"/>
      <c r="L15" s="216"/>
      <c r="M15" s="217"/>
      <c r="N15" s="216"/>
      <c r="O15" s="217"/>
      <c r="P15" s="216"/>
      <c r="Q15" s="217"/>
      <c r="R15" s="216"/>
      <c r="S15" s="218"/>
    </row>
    <row r="16" spans="1:21" ht="12.25" customHeight="1">
      <c r="A16" s="24">
        <f>ROW(A13)</f>
        <v>13</v>
      </c>
      <c r="B16" s="232" t="s">
        <v>372</v>
      </c>
      <c r="C16" s="232"/>
      <c r="D16" s="232"/>
      <c r="E16" s="232"/>
      <c r="F16" s="232"/>
      <c r="G16" s="232"/>
      <c r="H16" s="184"/>
      <c r="I16" s="183"/>
      <c r="J16" s="216"/>
      <c r="K16" s="217"/>
      <c r="L16" s="216"/>
      <c r="M16" s="217"/>
      <c r="N16" s="216"/>
      <c r="O16" s="217"/>
      <c r="P16" s="216"/>
      <c r="Q16" s="217"/>
      <c r="R16" s="216"/>
      <c r="S16" s="218"/>
    </row>
    <row r="17" spans="1:19" ht="38.25" customHeight="1">
      <c r="A17" s="24">
        <f>ROW(A14)</f>
        <v>14</v>
      </c>
      <c r="B17" s="258" t="s">
        <v>373</v>
      </c>
      <c r="C17" s="258"/>
      <c r="D17" s="258"/>
      <c r="E17" s="258"/>
      <c r="F17" s="258"/>
      <c r="G17" s="125" t="s">
        <v>374</v>
      </c>
      <c r="H17" s="185"/>
      <c r="I17" s="186" t="s">
        <v>307</v>
      </c>
      <c r="J17" s="216"/>
      <c r="K17" s="217"/>
      <c r="L17" s="216"/>
      <c r="M17" s="217"/>
      <c r="N17" s="216"/>
      <c r="O17" s="217"/>
      <c r="P17" s="216"/>
      <c r="Q17" s="217"/>
      <c r="R17" s="216"/>
      <c r="S17" s="218"/>
    </row>
    <row r="18" spans="1:19" ht="19.899999999999999" customHeight="1">
      <c r="A18" s="24">
        <f t="shared" si="1"/>
        <v>15</v>
      </c>
      <c r="B18" s="262" t="s">
        <v>375</v>
      </c>
      <c r="C18" s="262"/>
      <c r="D18" s="262"/>
      <c r="E18" s="262"/>
      <c r="F18" s="262"/>
      <c r="G18" s="126" t="s">
        <v>374</v>
      </c>
      <c r="H18" s="187"/>
      <c r="I18" s="194" t="s">
        <v>377</v>
      </c>
      <c r="J18" s="209"/>
      <c r="K18" s="210"/>
      <c r="L18" s="209"/>
      <c r="M18" s="210"/>
      <c r="N18" s="209"/>
      <c r="O18" s="210"/>
      <c r="P18" s="209"/>
      <c r="Q18" s="210"/>
      <c r="R18" s="209"/>
      <c r="S18" s="211"/>
    </row>
    <row r="19" spans="1:19" ht="10.5">
      <c r="A19" s="24">
        <f t="shared" si="1"/>
        <v>16</v>
      </c>
      <c r="B19" s="127" t="s">
        <v>376</v>
      </c>
      <c r="C19" s="128"/>
      <c r="D19" s="128"/>
      <c r="E19" s="128"/>
      <c r="F19" s="128"/>
      <c r="G19" s="128"/>
      <c r="H19" s="188"/>
      <c r="I19" s="189"/>
      <c r="J19" s="209"/>
      <c r="K19" s="210"/>
      <c r="L19" s="209"/>
      <c r="M19" s="210"/>
      <c r="N19" s="209"/>
      <c r="O19" s="210"/>
      <c r="P19" s="209"/>
      <c r="Q19" s="210"/>
      <c r="R19" s="209"/>
      <c r="S19" s="211"/>
    </row>
    <row r="20" spans="1:19" s="5" customFormat="1" ht="4.75" customHeight="1">
      <c r="A20" s="24">
        <f t="shared" si="1"/>
        <v>17</v>
      </c>
      <c r="B20" s="190"/>
      <c r="C20" s="190"/>
      <c r="D20" s="190"/>
      <c r="E20" s="190"/>
      <c r="F20" s="190"/>
      <c r="G20" s="190"/>
      <c r="H20" s="190"/>
      <c r="I20" s="191"/>
      <c r="J20" s="212"/>
      <c r="K20" s="213"/>
      <c r="L20" s="212"/>
      <c r="M20" s="213"/>
      <c r="N20" s="212"/>
      <c r="O20" s="213"/>
      <c r="P20" s="212"/>
      <c r="Q20" s="213"/>
      <c r="R20" s="212"/>
      <c r="S20" s="214"/>
    </row>
    <row r="21" spans="1:19" s="5" customFormat="1" ht="13">
      <c r="A21" s="24">
        <f t="shared" si="1"/>
        <v>18</v>
      </c>
      <c r="B21" s="124" t="s">
        <v>383</v>
      </c>
      <c r="C21" s="130"/>
      <c r="D21" s="130"/>
      <c r="E21" s="130"/>
      <c r="F21" s="130"/>
      <c r="G21" s="130"/>
      <c r="H21" s="131"/>
      <c r="I21" s="132"/>
      <c r="J21" s="226"/>
      <c r="K21" s="227"/>
      <c r="L21" s="226"/>
      <c r="M21" s="227"/>
      <c r="N21" s="226"/>
      <c r="O21" s="227"/>
      <c r="P21" s="226"/>
      <c r="Q21" s="227"/>
      <c r="R21" s="226"/>
      <c r="S21" s="228"/>
    </row>
    <row r="22" spans="1:19" ht="22.75" customHeight="1">
      <c r="A22" s="24">
        <f t="shared" si="1"/>
        <v>19</v>
      </c>
      <c r="B22" s="259" t="s">
        <v>384</v>
      </c>
      <c r="C22" s="259"/>
      <c r="D22" s="259"/>
      <c r="E22" s="259"/>
      <c r="F22" s="259"/>
      <c r="G22" s="259"/>
      <c r="H22" s="133"/>
      <c r="I22" s="3" t="s">
        <v>307</v>
      </c>
      <c r="J22" s="224"/>
      <c r="K22" s="290"/>
      <c r="L22" s="224"/>
      <c r="M22" s="290"/>
      <c r="N22" s="224"/>
      <c r="O22" s="290"/>
      <c r="P22" s="224"/>
      <c r="Q22" s="290"/>
      <c r="R22" s="224"/>
      <c r="S22" s="225"/>
    </row>
    <row r="23" spans="1:19" ht="11.25" customHeight="1">
      <c r="A23" s="24">
        <f t="shared" si="1"/>
        <v>20</v>
      </c>
      <c r="B23" s="134" t="s">
        <v>385</v>
      </c>
      <c r="C23" s="135"/>
      <c r="D23" s="267" t="str">
        <f>" reference project"&amp;IF(C23=1,"","s")&amp;" in the technical field"</f>
        <v xml:space="preserve"> reference projects in the technical field</v>
      </c>
      <c r="E23" s="267"/>
      <c r="F23" s="265" t="s">
        <v>386</v>
      </c>
      <c r="G23" s="265"/>
      <c r="H23" s="265"/>
      <c r="I23" s="266"/>
      <c r="J23" s="238"/>
      <c r="K23" s="239"/>
      <c r="L23" s="238"/>
      <c r="M23" s="239"/>
      <c r="N23" s="238"/>
      <c r="O23" s="239"/>
      <c r="P23" s="238"/>
      <c r="Q23" s="239"/>
      <c r="R23" s="238"/>
      <c r="S23" s="263"/>
    </row>
    <row r="24" spans="1:19" ht="10">
      <c r="A24" s="24">
        <f t="shared" si="1"/>
        <v>21</v>
      </c>
      <c r="B24" s="136" t="s">
        <v>387</v>
      </c>
      <c r="C24" s="137"/>
      <c r="D24" s="136" t="str">
        <f>" reference project"&amp;IF(C24=1,"","s")</f>
        <v xml:space="preserve"> reference projects</v>
      </c>
      <c r="E24" s="268" t="s">
        <v>388</v>
      </c>
      <c r="F24" s="268"/>
      <c r="G24" s="268"/>
      <c r="H24" s="260" t="s">
        <v>389</v>
      </c>
      <c r="I24" s="261"/>
      <c r="J24" s="287"/>
      <c r="K24" s="288"/>
      <c r="L24" s="287"/>
      <c r="M24" s="288"/>
      <c r="N24" s="287"/>
      <c r="O24" s="288"/>
      <c r="P24" s="287"/>
      <c r="Q24" s="288"/>
      <c r="R24" s="287"/>
      <c r="S24" s="289"/>
    </row>
    <row r="25" spans="1:19" ht="10.5">
      <c r="A25" s="24">
        <f t="shared" si="1"/>
        <v>22</v>
      </c>
      <c r="B25" s="235" t="s">
        <v>376</v>
      </c>
      <c r="C25" s="236"/>
      <c r="D25" s="235"/>
      <c r="E25" s="235"/>
      <c r="F25" s="235"/>
      <c r="G25" s="235"/>
      <c r="H25" s="235"/>
      <c r="I25" s="237"/>
      <c r="J25" s="209" t="str">
        <f>IF(J23="nein",Auswahllisten!$F$3,IF(J23="ja",Auswahllisten!$F$2," "))</f>
        <v xml:space="preserve"> </v>
      </c>
      <c r="K25" s="210"/>
      <c r="L25" s="209" t="str">
        <f>IF(L23="nein",Auswahllisten!$F$3,IF(L23="ja",Auswahllisten!$F$2," "))</f>
        <v xml:space="preserve"> </v>
      </c>
      <c r="M25" s="210"/>
      <c r="N25" s="209" t="str">
        <f>IF(N23="nein",Auswahllisten!$F$3,IF(N23="ja",Auswahllisten!$F$2," "))</f>
        <v xml:space="preserve"> </v>
      </c>
      <c r="O25" s="210"/>
      <c r="P25" s="209" t="str">
        <f>IF(P23="nein",Auswahllisten!$F$3,IF(P23="ja",Auswahllisten!$F$2," "))</f>
        <v xml:space="preserve"> </v>
      </c>
      <c r="Q25" s="210"/>
      <c r="R25" s="209" t="str">
        <f>IF(R23="nein",Auswahllisten!$F$3,IF(R23="ja",Auswahllisten!$F$2," "))</f>
        <v xml:space="preserve"> </v>
      </c>
      <c r="S25" s="211"/>
    </row>
    <row r="26" spans="1:19" s="5" customFormat="1" ht="4.75" customHeight="1">
      <c r="A26" s="24">
        <f t="shared" si="1"/>
        <v>23</v>
      </c>
      <c r="B26" s="41"/>
      <c r="C26" s="41"/>
      <c r="D26" s="41"/>
      <c r="E26" s="41"/>
      <c r="F26" s="41"/>
      <c r="G26" s="41"/>
      <c r="H26" s="41"/>
      <c r="I26" s="138"/>
      <c r="J26" s="212"/>
      <c r="K26" s="213"/>
      <c r="L26" s="212"/>
      <c r="M26" s="213"/>
      <c r="N26" s="212"/>
      <c r="O26" s="213"/>
      <c r="P26" s="212"/>
      <c r="Q26" s="213"/>
      <c r="R26" s="212"/>
      <c r="S26" s="214"/>
    </row>
    <row r="27" spans="1:19" ht="13.5" customHeight="1" thickBot="1">
      <c r="A27" s="24">
        <f t="shared" si="1"/>
        <v>24</v>
      </c>
      <c r="B27" s="274" t="s">
        <v>390</v>
      </c>
      <c r="C27" s="274"/>
      <c r="D27" s="274"/>
      <c r="E27" s="274"/>
      <c r="F27" s="274"/>
      <c r="G27" s="274"/>
      <c r="H27" s="274"/>
      <c r="I27" s="275"/>
      <c r="J27" s="204" t="str">
        <f>IF( OR(J19=Auswahllisten!$F$3,J25=Auswahllisten!$F$3), Auswahllisten!$F$3, IF(AND(J19=Auswahllisten!$F$2,J25=Auswahllisten!$F$2), Auswahllisten!$F$2, ""))</f>
        <v/>
      </c>
      <c r="K27" s="276"/>
      <c r="L27" s="204" t="str">
        <f>IF( OR(L19=Auswahllisten!$F$3,L25=Auswahllisten!$F$3), Auswahllisten!$F$3, IF(AND(L19=Auswahllisten!$F$2,L25=Auswahllisten!$F$2), Auswahllisten!$F$2, ""))</f>
        <v/>
      </c>
      <c r="M27" s="276"/>
      <c r="N27" s="204" t="str">
        <f>IF( OR(N19=Auswahllisten!$F$3,N25=Auswahllisten!$F$3), Auswahllisten!$F$3, IF(AND(N19=Auswahllisten!$F$2,N25=Auswahllisten!$F$2), Auswahllisten!$F$2, ""))</f>
        <v/>
      </c>
      <c r="O27" s="276"/>
      <c r="P27" s="204" t="str">
        <f>IF( OR(P19=Auswahllisten!$F$3,P25=Auswahllisten!$F$3), Auswahllisten!$F$3, IF(AND(P19=Auswahllisten!$F$2,P25=Auswahllisten!$F$2), Auswahllisten!$F$2, ""))</f>
        <v/>
      </c>
      <c r="Q27" s="276"/>
      <c r="R27" s="204" t="str">
        <f>IF( OR(R19=Auswahllisten!$F$3,R25=Auswahllisten!$F$3), Auswahllisten!$F$3, IF(AND(R19=Auswahllisten!$F$2,R25=Auswahllisten!$F$2), Auswahllisten!$F$2, ""))</f>
        <v/>
      </c>
      <c r="S27" s="205"/>
    </row>
    <row r="28" spans="1:19" s="5" customFormat="1" ht="4.75" customHeight="1">
      <c r="A28" s="24">
        <f t="shared" si="1"/>
        <v>25</v>
      </c>
      <c r="B28" s="139"/>
      <c r="C28" s="139"/>
      <c r="D28" s="139"/>
      <c r="E28" s="139"/>
      <c r="F28" s="139"/>
      <c r="G28" s="139"/>
      <c r="H28" s="139"/>
      <c r="I28" s="140"/>
      <c r="J28" s="284"/>
      <c r="K28" s="285"/>
      <c r="L28" s="284"/>
      <c r="M28" s="285"/>
      <c r="N28" s="284"/>
      <c r="O28" s="285"/>
      <c r="P28" s="284"/>
      <c r="Q28" s="285"/>
      <c r="R28" s="284"/>
      <c r="S28" s="286"/>
    </row>
    <row r="29" spans="1:19" s="1" customFormat="1" ht="25.5" customHeight="1">
      <c r="A29" s="24">
        <f t="shared" si="1"/>
        <v>26</v>
      </c>
      <c r="B29" s="123" t="s">
        <v>391</v>
      </c>
      <c r="J29" s="81"/>
      <c r="K29" s="109"/>
      <c r="L29" s="108"/>
      <c r="M29" s="109"/>
      <c r="N29" s="108"/>
      <c r="O29" s="109"/>
      <c r="P29" s="108"/>
      <c r="Q29" s="109"/>
      <c r="R29" s="108"/>
      <c r="S29" s="109"/>
    </row>
    <row r="30" spans="1:19" s="5" customFormat="1" ht="13">
      <c r="A30" s="24">
        <f t="shared" si="1"/>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1"/>
        <v>28</v>
      </c>
      <c r="B31" s="256">
        <v>1</v>
      </c>
      <c r="C31" s="256"/>
      <c r="D31" s="256"/>
      <c r="E31" s="256"/>
      <c r="F31" s="256"/>
      <c r="G31" s="256"/>
      <c r="H31" s="256"/>
      <c r="I31" s="147">
        <v>2</v>
      </c>
      <c r="J31" s="148">
        <v>3</v>
      </c>
      <c r="K31" s="149">
        <v>4</v>
      </c>
      <c r="L31" s="148">
        <v>5</v>
      </c>
      <c r="M31" s="149">
        <v>6</v>
      </c>
      <c r="N31" s="148">
        <v>7</v>
      </c>
      <c r="O31" s="149">
        <v>8</v>
      </c>
      <c r="P31" s="148">
        <v>9</v>
      </c>
      <c r="Q31" s="149">
        <v>10</v>
      </c>
      <c r="R31" s="150">
        <v>11</v>
      </c>
      <c r="S31" s="151">
        <v>12</v>
      </c>
    </row>
    <row r="32" spans="1:19" ht="10">
      <c r="A32" s="24">
        <f t="shared" si="1"/>
        <v>29</v>
      </c>
      <c r="B32" s="257" t="s">
        <v>392</v>
      </c>
      <c r="C32" s="257"/>
      <c r="D32" s="257"/>
      <c r="E32" s="257"/>
      <c r="F32" s="257"/>
      <c r="G32" s="257"/>
      <c r="H32" s="257"/>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1"/>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1"/>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1"/>
        <v>32</v>
      </c>
      <c r="B35" s="164" t="s">
        <v>396</v>
      </c>
      <c r="C35" s="164"/>
      <c r="D35" s="164"/>
      <c r="E35" s="164"/>
      <c r="F35" s="164"/>
      <c r="G35" s="164"/>
      <c r="H35" s="164"/>
      <c r="I35" s="30"/>
      <c r="J35" s="20"/>
      <c r="K35" s="21">
        <f t="shared" ref="K35:M40" si="2">J35*$I35</f>
        <v>0</v>
      </c>
      <c r="L35" s="20"/>
      <c r="M35" s="21">
        <f t="shared" si="2"/>
        <v>0</v>
      </c>
      <c r="N35" s="20"/>
      <c r="O35" s="21">
        <f t="shared" ref="O35:O40" si="3">N35*$I35</f>
        <v>0</v>
      </c>
      <c r="P35" s="20"/>
      <c r="Q35" s="21">
        <f t="shared" ref="Q35:Q40" si="4">P35*$I35</f>
        <v>0</v>
      </c>
      <c r="R35" s="20"/>
      <c r="S35" s="50">
        <f t="shared" ref="S35:S40" si="5">R35*$I35</f>
        <v>0</v>
      </c>
    </row>
    <row r="36" spans="1:19" ht="10">
      <c r="A36" s="24">
        <f t="shared" si="1"/>
        <v>33</v>
      </c>
      <c r="B36" s="247" t="s">
        <v>254</v>
      </c>
      <c r="C36" s="247"/>
      <c r="D36" s="247"/>
      <c r="E36" s="247"/>
      <c r="F36" s="247"/>
      <c r="G36" s="247"/>
      <c r="H36" s="247"/>
      <c r="I36" s="31">
        <v>10</v>
      </c>
      <c r="J36" s="22"/>
      <c r="K36" s="23">
        <f>J36*$I36</f>
        <v>0</v>
      </c>
      <c r="L36" s="22"/>
      <c r="M36" s="23">
        <f t="shared" si="2"/>
        <v>0</v>
      </c>
      <c r="N36" s="22"/>
      <c r="O36" s="23">
        <f t="shared" si="3"/>
        <v>0</v>
      </c>
      <c r="P36" s="22"/>
      <c r="Q36" s="23">
        <f t="shared" si="4"/>
        <v>0</v>
      </c>
      <c r="R36" s="22"/>
      <c r="S36" s="51">
        <f t="shared" si="5"/>
        <v>0</v>
      </c>
    </row>
    <row r="37" spans="1:19" ht="10">
      <c r="A37" s="24">
        <f t="shared" si="1"/>
        <v>34</v>
      </c>
      <c r="B37" s="247" t="s">
        <v>255</v>
      </c>
      <c r="C37" s="247"/>
      <c r="D37" s="247"/>
      <c r="E37" s="247"/>
      <c r="F37" s="247"/>
      <c r="G37" s="247"/>
      <c r="H37" s="247"/>
      <c r="I37" s="31">
        <v>10</v>
      </c>
      <c r="J37" s="22"/>
      <c r="K37" s="23">
        <f t="shared" ref="K37:K40" si="6">J37*$I37</f>
        <v>0</v>
      </c>
      <c r="L37" s="22"/>
      <c r="M37" s="23">
        <f t="shared" si="2"/>
        <v>0</v>
      </c>
      <c r="N37" s="22"/>
      <c r="O37" s="23">
        <f t="shared" si="3"/>
        <v>0</v>
      </c>
      <c r="P37" s="22"/>
      <c r="Q37" s="23">
        <f t="shared" si="4"/>
        <v>0</v>
      </c>
      <c r="R37" s="22"/>
      <c r="S37" s="51">
        <f t="shared" si="5"/>
        <v>0</v>
      </c>
    </row>
    <row r="38" spans="1:19" ht="10">
      <c r="A38" s="24">
        <f t="shared" si="1"/>
        <v>35</v>
      </c>
      <c r="B38" s="247" t="s">
        <v>256</v>
      </c>
      <c r="C38" s="247"/>
      <c r="D38" s="247"/>
      <c r="E38" s="247"/>
      <c r="F38" s="247"/>
      <c r="G38" s="247"/>
      <c r="H38" s="247"/>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47" t="s">
        <v>257</v>
      </c>
      <c r="C39" s="247"/>
      <c r="D39" s="247"/>
      <c r="E39" s="247"/>
      <c r="F39" s="247"/>
      <c r="G39" s="247"/>
      <c r="H39" s="247"/>
      <c r="I39" s="31">
        <v>10</v>
      </c>
      <c r="J39" s="22"/>
      <c r="K39" s="23">
        <f t="shared" si="6"/>
        <v>0</v>
      </c>
      <c r="L39" s="22"/>
      <c r="M39" s="23">
        <f t="shared" si="2"/>
        <v>0</v>
      </c>
      <c r="N39" s="22"/>
      <c r="O39" s="23">
        <f t="shared" si="3"/>
        <v>0</v>
      </c>
      <c r="P39" s="22"/>
      <c r="Q39" s="23">
        <f t="shared" si="4"/>
        <v>0</v>
      </c>
      <c r="R39" s="22"/>
      <c r="S39" s="51">
        <f t="shared" si="5"/>
        <v>0</v>
      </c>
    </row>
    <row r="40" spans="1:19" ht="10">
      <c r="A40" s="24">
        <f t="shared" si="1"/>
        <v>37</v>
      </c>
      <c r="B40" s="255" t="s">
        <v>258</v>
      </c>
      <c r="C40" s="255"/>
      <c r="D40" s="255"/>
      <c r="E40" s="255"/>
      <c r="F40" s="255"/>
      <c r="G40" s="255"/>
      <c r="H40" s="255"/>
      <c r="I40" s="35">
        <v>10</v>
      </c>
      <c r="J40" s="36"/>
      <c r="K40" s="37">
        <f t="shared" si="6"/>
        <v>0</v>
      </c>
      <c r="L40" s="36"/>
      <c r="M40" s="37">
        <f t="shared" si="2"/>
        <v>0</v>
      </c>
      <c r="N40" s="36"/>
      <c r="O40" s="37">
        <f t="shared" si="3"/>
        <v>0</v>
      </c>
      <c r="P40" s="36"/>
      <c r="Q40" s="37">
        <f t="shared" si="4"/>
        <v>0</v>
      </c>
      <c r="R40" s="36"/>
      <c r="S40" s="52">
        <f t="shared" si="5"/>
        <v>0</v>
      </c>
    </row>
    <row r="41" spans="1:19" s="5" customFormat="1" ht="10.5">
      <c r="A41" s="24">
        <f t="shared" si="1"/>
        <v>38</v>
      </c>
      <c r="B41" s="53" t="s">
        <v>397</v>
      </c>
      <c r="C41" s="41"/>
      <c r="D41" s="41"/>
      <c r="E41" s="41"/>
      <c r="F41" s="41"/>
      <c r="G41" s="41"/>
      <c r="H41" s="41"/>
      <c r="I41" s="42">
        <f>SUM(I34:I40)</f>
        <v>50</v>
      </c>
      <c r="J41" s="47"/>
      <c r="K41" s="48">
        <f>SUM(K34:K40)</f>
        <v>0</v>
      </c>
      <c r="L41" s="47"/>
      <c r="M41" s="48">
        <f t="shared" ref="M41" si="7">SUM(M34:M40)</f>
        <v>0</v>
      </c>
      <c r="N41" s="47"/>
      <c r="O41" s="48">
        <f t="shared" ref="O41" si="8">SUM(O34:O40)</f>
        <v>0</v>
      </c>
      <c r="P41" s="47"/>
      <c r="Q41" s="48">
        <f t="shared" ref="Q41" si="9">SUM(Q34:Q40)</f>
        <v>0</v>
      </c>
      <c r="R41" s="47"/>
      <c r="S41" s="54">
        <f t="shared" ref="S41" si="10">SUM(S34:S40)</f>
        <v>0</v>
      </c>
    </row>
    <row r="42" spans="1:19" s="5" customFormat="1" ht="10.5">
      <c r="A42" s="24">
        <f t="shared" si="1"/>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1"/>
        <v>40</v>
      </c>
      <c r="B43" s="56" t="s">
        <v>399</v>
      </c>
      <c r="C43" s="56"/>
      <c r="D43" s="253" t="s">
        <v>388</v>
      </c>
      <c r="E43" s="253"/>
      <c r="F43" s="253"/>
      <c r="G43" s="253"/>
      <c r="H43" s="254"/>
      <c r="I43" s="43">
        <v>30</v>
      </c>
      <c r="J43" s="44"/>
      <c r="K43" s="45">
        <f>J43*$I43</f>
        <v>0</v>
      </c>
      <c r="L43" s="44"/>
      <c r="M43" s="45">
        <f>L43*$I43</f>
        <v>0</v>
      </c>
      <c r="N43" s="44"/>
      <c r="O43" s="45">
        <f>N43*$I43</f>
        <v>0</v>
      </c>
      <c r="P43" s="44"/>
      <c r="Q43" s="45">
        <f>P43*$I43</f>
        <v>0</v>
      </c>
      <c r="R43" s="44"/>
      <c r="S43" s="57">
        <f>R43*$I43</f>
        <v>0</v>
      </c>
    </row>
    <row r="44" spans="1:19" s="5" customFormat="1" ht="10.5">
      <c r="A44" s="24">
        <f t="shared" si="1"/>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1"/>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1"/>
        <v>43</v>
      </c>
      <c r="B46" s="83" t="s">
        <v>402</v>
      </c>
      <c r="C46" s="58"/>
      <c r="D46" s="58"/>
      <c r="E46" s="58"/>
      <c r="F46" s="58"/>
      <c r="G46" s="58"/>
      <c r="H46" s="58"/>
      <c r="I46" s="193">
        <f>I41+I43+I45</f>
        <v>100</v>
      </c>
      <c r="J46" s="59"/>
      <c r="K46" s="60">
        <f>SUM(K41:K45)</f>
        <v>0</v>
      </c>
      <c r="L46" s="59"/>
      <c r="M46" s="60">
        <f t="shared" ref="M46" si="11">SUM(M41:M45)</f>
        <v>0</v>
      </c>
      <c r="N46" s="59"/>
      <c r="O46" s="60">
        <f t="shared" ref="O46" si="12">SUM(O41:O45)</f>
        <v>0</v>
      </c>
      <c r="P46" s="59"/>
      <c r="Q46" s="60">
        <f t="shared" ref="Q46" si="13">SUM(Q41:Q45)</f>
        <v>0</v>
      </c>
      <c r="R46" s="59"/>
      <c r="S46" s="61">
        <f t="shared" ref="S46" si="14">SUM(S41:S45)</f>
        <v>0</v>
      </c>
    </row>
    <row r="47" spans="1:19" ht="13.5" thickBot="1">
      <c r="A47" s="24">
        <f t="shared" si="1"/>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c r="B49" s="198" t="s">
        <v>404</v>
      </c>
      <c r="C49" s="198"/>
      <c r="D49" s="198"/>
      <c r="E49" s="198"/>
      <c r="F49" s="198"/>
      <c r="G49" s="198"/>
      <c r="H49" s="198"/>
      <c r="I49" s="198"/>
      <c r="J49" s="198"/>
      <c r="K49" s="198"/>
      <c r="L49" s="198"/>
      <c r="M49" s="198"/>
      <c r="N49" s="198"/>
      <c r="O49" s="198"/>
      <c r="P49" s="198"/>
      <c r="Q49" s="198"/>
      <c r="R49" s="198"/>
      <c r="S49" s="198"/>
    </row>
    <row r="50" spans="1:19" ht="21.25" customHeight="1">
      <c r="A50" s="12"/>
      <c r="B50" s="13"/>
      <c r="C50" s="13"/>
      <c r="D50" s="71" t="s">
        <v>405</v>
      </c>
      <c r="E50" s="71"/>
      <c r="F50" s="269"/>
      <c r="G50" s="270"/>
      <c r="H50" s="270"/>
      <c r="I50" s="270"/>
      <c r="M50" s="122" t="s">
        <v>406</v>
      </c>
      <c r="P50" s="269"/>
      <c r="Q50" s="270"/>
      <c r="R50" s="270"/>
      <c r="S50" s="270"/>
    </row>
    <row r="51" spans="1:19" ht="12.25" customHeight="1">
      <c r="D51"/>
      <c r="E51"/>
      <c r="F51" s="271" t="s">
        <v>433</v>
      </c>
      <c r="G51" s="271"/>
      <c r="H51" s="272"/>
      <c r="I51" s="272"/>
      <c r="J51" s="168"/>
      <c r="K51" s="167"/>
      <c r="L51" s="168"/>
      <c r="M51" s="167"/>
      <c r="N51" s="168"/>
      <c r="O51" s="167"/>
      <c r="P51" s="271" t="s">
        <v>433</v>
      </c>
      <c r="Q51" s="271"/>
      <c r="R51" s="272"/>
      <c r="S51" s="272"/>
    </row>
  </sheetData>
  <sheetProtection sheet="1" selectLockedCells="1"/>
  <mergeCells count="139">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B13:G13"/>
    <mergeCell ref="J13:K13"/>
    <mergeCell ref="L13:M13"/>
    <mergeCell ref="N13:O13"/>
    <mergeCell ref="P13:Q13"/>
    <mergeCell ref="R13:S13"/>
    <mergeCell ref="B12:G12"/>
    <mergeCell ref="J12:K12"/>
    <mergeCell ref="L12:M12"/>
    <mergeCell ref="N12:O12"/>
    <mergeCell ref="P12:Q12"/>
    <mergeCell ref="R12:S12"/>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R28:S28"/>
    <mergeCell ref="J26:K26"/>
    <mergeCell ref="L26:M26"/>
    <mergeCell ref="N26:O26"/>
    <mergeCell ref="P26:Q26"/>
    <mergeCell ref="R26:S26"/>
    <mergeCell ref="B27:I27"/>
    <mergeCell ref="J27:K27"/>
    <mergeCell ref="L27:M27"/>
    <mergeCell ref="N27:O27"/>
    <mergeCell ref="P27:Q27"/>
    <mergeCell ref="B14:G14"/>
    <mergeCell ref="J14:K14"/>
    <mergeCell ref="L14:M14"/>
    <mergeCell ref="N14:O14"/>
    <mergeCell ref="P14:Q14"/>
    <mergeCell ref="R14:S14"/>
    <mergeCell ref="F50:I50"/>
    <mergeCell ref="F51:I51"/>
    <mergeCell ref="P50:S50"/>
    <mergeCell ref="P51:S51"/>
    <mergeCell ref="B40:H40"/>
    <mergeCell ref="D43:H43"/>
    <mergeCell ref="B49:S49"/>
    <mergeCell ref="B31:H31"/>
    <mergeCell ref="B32:H32"/>
    <mergeCell ref="B36:H36"/>
    <mergeCell ref="B37:H37"/>
    <mergeCell ref="B38:H38"/>
    <mergeCell ref="B39:H39"/>
    <mergeCell ref="R27:S27"/>
    <mergeCell ref="J28:K28"/>
    <mergeCell ref="L28:M28"/>
    <mergeCell ref="N28:O28"/>
    <mergeCell ref="P28:Q28"/>
  </mergeCells>
  <conditionalFormatting sqref="I46">
    <cfRule type="cellIs" dxfId="1" priority="1" operator="notEqual">
      <formula>100</formula>
    </cfRule>
  </conditionalFormatting>
  <dataValidations count="8">
    <dataValidation type="list" allowBlank="1" showInputMessage="1" showErrorMessage="1" sqref="C23:C24" xr:uid="{6350185B-92D8-4FFA-A1B2-398058ABCEFE}">
      <formula1>Mindestzahl</formula1>
    </dataValidation>
    <dataValidation type="list" allowBlank="1" showInputMessage="1" sqref="E24:F24 D43" xr:uid="{586C3469-034D-484B-9EE4-B8BB2F129DC6}">
      <formula1>Länder_und_Regionen</formula1>
    </dataValidation>
    <dataValidation type="decimal" allowBlank="1" showInputMessage="1" showErrorMessage="1" error="Max. 10 Punkte" sqref="R35:R40 P35:P40 N35:N40 L35:L40 J35:J40" xr:uid="{CBAF50B3-783C-4476-92BA-951D3152FC37}">
      <formula1>0</formula1>
      <formula2>10</formula2>
    </dataValidation>
    <dataValidation type="whole" errorStyle="warning" allowBlank="1" showInputMessage="1" showErrorMessage="1" sqref="I35:I40 I43 I45" xr:uid="{8C14966B-5B82-45D2-93F2-1487FDD655D4}">
      <formula1>0</formula1>
      <formula2>100</formula2>
    </dataValidation>
    <dataValidation type="list" allowBlank="1" showInputMessage="1" sqref="J23:S24 J11:S15" xr:uid="{15DE47C0-B3D1-4557-8FA5-557C6D97E87F}">
      <formula1>Auswahl_ja_nein</formula1>
    </dataValidation>
    <dataValidation type="list" allowBlank="1" showInputMessage="1" sqref="J19:S19" xr:uid="{C5982ABF-EB2A-4BD6-A19E-A0A0477F90A2}">
      <formula1>geeignet_ungeeignet</formula1>
    </dataValidation>
    <dataValidation type="list" allowBlank="1" showInputMessage="1" showErrorMessage="1" sqref="J25:S25 J27:S27 J22:S22" xr:uid="{A4A90796-9423-43AD-8319-FC6E170EC740}">
      <formula1>geeignet_ungeeignet</formula1>
    </dataValidation>
    <dataValidation allowBlank="1" showInputMessage="1" sqref="F50 P50" xr:uid="{B1D01DC6-14F3-43B5-BD20-9BCB1F362B3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EEC96E1-17DE-44F6-933C-B8F70BADC3EC}">
          <x14:formula1>
            <xm:f>Auswahllisten!$E$2:$E$4</xm:f>
          </x14:formula1>
          <xm:sqref>J16:S16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0DEF-B383-4166-9F0E-758CC13A8A04}">
  <sheetPr codeName="Tabelle7">
    <pageSetUpPr fitToPage="1"/>
  </sheetPr>
  <dimension ref="A1:U51"/>
  <sheetViews>
    <sheetView showGridLines="0" zoomScaleNormal="100" zoomScaleSheetLayoutView="75" workbookViewId="0">
      <selection activeCell="D4" sqref="D4:G4"/>
    </sheetView>
  </sheetViews>
  <sheetFormatPr defaultColWidth="5.77734375" defaultRowHeight="10.15"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40" t="s">
        <v>361</v>
      </c>
      <c r="B1" s="241"/>
      <c r="C1" s="241"/>
      <c r="D1" s="241"/>
      <c r="E1" s="241"/>
      <c r="F1" s="241"/>
      <c r="G1" s="241"/>
      <c r="H1" s="241"/>
      <c r="I1" s="242"/>
      <c r="J1" s="242"/>
      <c r="K1" s="242"/>
      <c r="L1" s="242"/>
      <c r="M1" s="242"/>
      <c r="N1" s="242"/>
      <c r="O1" s="242"/>
      <c r="P1" s="242"/>
      <c r="Q1" s="245"/>
      <c r="R1" s="246"/>
      <c r="S1" s="246"/>
      <c r="U1" s="70" t="s">
        <v>418</v>
      </c>
    </row>
    <row r="2" spans="1:21" ht="10.5">
      <c r="A2" s="4"/>
      <c r="B2" s="18"/>
      <c r="C2" s="18"/>
      <c r="D2" s="18"/>
      <c r="E2" s="18"/>
      <c r="F2" s="18"/>
      <c r="G2" s="18"/>
      <c r="H2" s="18"/>
      <c r="I2" s="4"/>
      <c r="J2" s="19"/>
      <c r="K2" s="4"/>
      <c r="L2" s="19"/>
      <c r="M2" s="4"/>
      <c r="N2" s="19"/>
      <c r="O2" s="4"/>
      <c r="P2" s="19"/>
      <c r="Q2" s="4"/>
      <c r="R2" s="250" t="str">
        <f>"page 4 of "&amp;IF((COUNTIF('CandidateTenderer 6-10'!J11:S27,"ja")+COUNTIF('CandidateTenderer 6-10'!J11:S27,"nein"))&gt;0,2,1)+IF((COUNTIF('CandidateTenderer 11-15'!J11:S27,"ja")+COUNTIF('CandidateTenderer 11-15'!J11:S27,"nein"))&gt;0,1,0)+IF((COUNTIF('CandidateTenderer 16-20'!J11:S27,"ja")+COUNTIF('CandidateTenderer 16-20'!J11:S27,"nein"))&gt;0,1,0)</f>
        <v>page 4 of 1</v>
      </c>
      <c r="S2" s="250"/>
      <c r="T2" s="69" t="s">
        <v>430</v>
      </c>
    </row>
    <row r="3" spans="1:21" ht="4.75" customHeight="1">
      <c r="A3" s="24"/>
      <c r="B3" s="25"/>
      <c r="C3" s="25"/>
      <c r="D3" s="25"/>
      <c r="E3" s="25"/>
      <c r="F3" s="25"/>
      <c r="G3" s="26"/>
      <c r="H3" s="26"/>
      <c r="I3" s="26"/>
      <c r="J3" s="26"/>
      <c r="K3" s="26"/>
      <c r="L3" s="26"/>
      <c r="M3" s="26"/>
      <c r="N3" s="27"/>
      <c r="O3" s="27"/>
      <c r="P3" s="27"/>
      <c r="Q3" s="27"/>
      <c r="R3" s="28"/>
      <c r="S3" s="29"/>
    </row>
    <row r="4" spans="1:21" ht="22.5" customHeight="1">
      <c r="A4" s="24">
        <f>ROW(A1)</f>
        <v>1</v>
      </c>
      <c r="B4" s="197" t="s">
        <v>363</v>
      </c>
      <c r="C4" s="197"/>
      <c r="D4" s="202"/>
      <c r="E4" s="203"/>
      <c r="F4" s="203"/>
      <c r="G4" s="203"/>
      <c r="H4" s="277" t="s">
        <v>407</v>
      </c>
      <c r="I4" s="277"/>
      <c r="J4" s="202"/>
      <c r="K4" s="203"/>
      <c r="L4" s="203"/>
      <c r="M4" s="203"/>
      <c r="N4" s="203"/>
      <c r="O4" s="203"/>
      <c r="P4" s="199" t="s">
        <v>408</v>
      </c>
      <c r="Q4" s="200"/>
      <c r="R4" s="202"/>
      <c r="S4" s="203"/>
    </row>
    <row r="5" spans="1:21" ht="11.25" customHeight="1">
      <c r="A5" s="24">
        <f t="shared" ref="A5:A47" si="0">ROW(A2)</f>
        <v>2</v>
      </c>
      <c r="B5" s="121" t="s">
        <v>364</v>
      </c>
      <c r="C5" s="122"/>
      <c r="D5" s="202"/>
      <c r="E5" s="203"/>
      <c r="F5" s="203"/>
      <c r="G5" s="203"/>
      <c r="H5" s="282" t="s">
        <v>409</v>
      </c>
      <c r="I5" s="283"/>
      <c r="J5" s="202"/>
      <c r="K5" s="203"/>
      <c r="L5" s="203"/>
      <c r="M5" s="203"/>
      <c r="N5" s="203"/>
      <c r="O5" s="203"/>
      <c r="P5" s="201" t="s">
        <v>410</v>
      </c>
      <c r="Q5" s="200"/>
      <c r="R5" s="202"/>
      <c r="S5" s="203"/>
    </row>
    <row r="6" spans="1:21" ht="10.5">
      <c r="A6" s="24">
        <f t="shared" si="0"/>
        <v>3</v>
      </c>
      <c r="B6" s="121" t="s">
        <v>365</v>
      </c>
      <c r="D6" s="202"/>
      <c r="E6" s="203"/>
      <c r="F6" s="203"/>
      <c r="G6" s="203"/>
      <c r="H6" s="283"/>
      <c r="I6" s="283"/>
      <c r="J6" s="215"/>
      <c r="K6" s="215"/>
      <c r="L6" s="215"/>
      <c r="M6" s="215"/>
      <c r="N6" s="215"/>
      <c r="O6" s="215"/>
      <c r="P6" s="2"/>
      <c r="Q6" s="173"/>
      <c r="R6" s="273"/>
      <c r="S6" s="273"/>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0.25" customHeight="1">
      <c r="A8" s="24">
        <f t="shared" si="0"/>
        <v>5</v>
      </c>
      <c r="I8" s="179"/>
      <c r="J8" s="280" t="s">
        <v>419</v>
      </c>
      <c r="K8" s="281"/>
      <c r="L8" s="280" t="s">
        <v>420</v>
      </c>
      <c r="M8" s="281"/>
      <c r="N8" s="280" t="s">
        <v>421</v>
      </c>
      <c r="O8" s="281"/>
      <c r="P8" s="280" t="s">
        <v>422</v>
      </c>
      <c r="Q8" s="281"/>
      <c r="R8" s="280" t="s">
        <v>423</v>
      </c>
      <c r="S8" s="281"/>
    </row>
    <row r="9" spans="1:21" s="1" customFormat="1" ht="25.5" customHeight="1">
      <c r="A9" s="24">
        <f t="shared" si="0"/>
        <v>6</v>
      </c>
      <c r="B9" s="123" t="s">
        <v>366</v>
      </c>
      <c r="C9" s="91"/>
      <c r="D9" s="91"/>
      <c r="E9" s="91"/>
      <c r="F9" s="91"/>
      <c r="G9" s="91"/>
      <c r="J9" s="108"/>
      <c r="K9" s="109"/>
      <c r="L9" s="108"/>
      <c r="M9" s="109"/>
      <c r="N9" s="108"/>
      <c r="O9" s="109"/>
      <c r="P9" s="108"/>
      <c r="Q9" s="109"/>
      <c r="R9" s="108"/>
    </row>
    <row r="10" spans="1:21" s="5" customFormat="1" ht="13">
      <c r="A10" s="24">
        <f t="shared" si="0"/>
        <v>7</v>
      </c>
      <c r="B10" s="124" t="s">
        <v>367</v>
      </c>
      <c r="C10" s="93"/>
      <c r="D10" s="93"/>
      <c r="E10" s="93"/>
      <c r="F10" s="93"/>
      <c r="G10" s="93"/>
      <c r="H10" s="130"/>
      <c r="I10" s="132"/>
      <c r="J10" s="233"/>
      <c r="K10" s="234"/>
      <c r="L10" s="233"/>
      <c r="M10" s="234"/>
      <c r="N10" s="233"/>
      <c r="O10" s="234"/>
      <c r="P10" s="233"/>
      <c r="Q10" s="234"/>
      <c r="R10" s="233"/>
      <c r="S10" s="291"/>
    </row>
    <row r="11" spans="1:21" ht="12.25" customHeight="1">
      <c r="A11" s="24">
        <f t="shared" si="0"/>
        <v>8</v>
      </c>
      <c r="B11" s="231" t="s">
        <v>368</v>
      </c>
      <c r="C11" s="231"/>
      <c r="D11" s="231"/>
      <c r="E11" s="231"/>
      <c r="F11" s="231"/>
      <c r="G11" s="231"/>
      <c r="H11" s="180"/>
      <c r="I11" s="181"/>
      <c r="J11" s="224"/>
      <c r="K11" s="290"/>
      <c r="L11" s="224"/>
      <c r="M11" s="290"/>
      <c r="N11" s="224"/>
      <c r="O11" s="290"/>
      <c r="P11" s="224"/>
      <c r="Q11" s="290"/>
      <c r="R11" s="224"/>
      <c r="S11" s="225"/>
    </row>
    <row r="12" spans="1:21" ht="12.25" customHeight="1">
      <c r="A12" s="24">
        <f t="shared" si="0"/>
        <v>9</v>
      </c>
      <c r="B12" s="223" t="s">
        <v>369</v>
      </c>
      <c r="C12" s="223"/>
      <c r="D12" s="223"/>
      <c r="E12" s="223"/>
      <c r="F12" s="223"/>
      <c r="G12" s="223"/>
      <c r="H12" s="182"/>
      <c r="I12" s="183"/>
      <c r="J12" s="216"/>
      <c r="K12" s="217"/>
      <c r="L12" s="216"/>
      <c r="M12" s="217"/>
      <c r="N12" s="216"/>
      <c r="O12" s="217"/>
      <c r="P12" s="216"/>
      <c r="Q12" s="217"/>
      <c r="R12" s="216"/>
      <c r="S12" s="218"/>
    </row>
    <row r="13" spans="1:21" ht="12.25" customHeight="1">
      <c r="A13" s="24">
        <f t="shared" si="0"/>
        <v>10</v>
      </c>
      <c r="B13" s="223" t="s">
        <v>370</v>
      </c>
      <c r="C13" s="223"/>
      <c r="D13" s="223"/>
      <c r="E13" s="223"/>
      <c r="F13" s="223"/>
      <c r="G13" s="223"/>
      <c r="H13" s="182"/>
      <c r="I13" s="183"/>
      <c r="J13" s="216"/>
      <c r="K13" s="217"/>
      <c r="L13" s="216"/>
      <c r="M13" s="217"/>
      <c r="N13" s="216"/>
      <c r="O13" s="217"/>
      <c r="P13" s="216"/>
      <c r="Q13" s="217"/>
      <c r="R13" s="216"/>
      <c r="S13" s="218"/>
    </row>
    <row r="14" spans="1:21" ht="12.25" customHeight="1">
      <c r="A14" s="24">
        <f>ROW(A11)</f>
        <v>11</v>
      </c>
      <c r="B14" s="223" t="s">
        <v>434</v>
      </c>
      <c r="C14" s="223"/>
      <c r="D14" s="223"/>
      <c r="E14" s="223"/>
      <c r="F14" s="223"/>
      <c r="G14" s="223"/>
      <c r="H14" s="97"/>
      <c r="I14" s="98"/>
      <c r="J14" s="216"/>
      <c r="K14" s="217"/>
      <c r="L14" s="216"/>
      <c r="M14" s="217"/>
      <c r="N14" s="216"/>
      <c r="O14" s="217"/>
      <c r="P14" s="216"/>
      <c r="Q14" s="217"/>
      <c r="R14" s="216"/>
      <c r="S14" s="218"/>
      <c r="U14" s="107"/>
    </row>
    <row r="15" spans="1:21" ht="11.25" customHeight="1">
      <c r="A15" s="24">
        <f>ROW(A12)</f>
        <v>12</v>
      </c>
      <c r="B15" s="223" t="s">
        <v>371</v>
      </c>
      <c r="C15" s="223"/>
      <c r="D15" s="223"/>
      <c r="E15" s="223"/>
      <c r="F15" s="223"/>
      <c r="G15" s="223"/>
      <c r="H15" s="182"/>
      <c r="I15" s="183"/>
      <c r="J15" s="216"/>
      <c r="K15" s="217"/>
      <c r="L15" s="216"/>
      <c r="M15" s="217"/>
      <c r="N15" s="216"/>
      <c r="O15" s="217"/>
      <c r="P15" s="216"/>
      <c r="Q15" s="217"/>
      <c r="R15" s="216"/>
      <c r="S15" s="218"/>
    </row>
    <row r="16" spans="1:21" ht="12.25" customHeight="1">
      <c r="A16" s="24">
        <f>ROW(A13)</f>
        <v>13</v>
      </c>
      <c r="B16" s="232" t="s">
        <v>372</v>
      </c>
      <c r="C16" s="232"/>
      <c r="D16" s="232"/>
      <c r="E16" s="232"/>
      <c r="F16" s="232"/>
      <c r="G16" s="232"/>
      <c r="H16" s="184"/>
      <c r="I16" s="183"/>
      <c r="J16" s="216"/>
      <c r="K16" s="217"/>
      <c r="L16" s="216"/>
      <c r="M16" s="217"/>
      <c r="N16" s="216"/>
      <c r="O16" s="217"/>
      <c r="P16" s="216"/>
      <c r="Q16" s="217"/>
      <c r="R16" s="216"/>
      <c r="S16" s="218"/>
    </row>
    <row r="17" spans="1:19" ht="38.25" customHeight="1">
      <c r="A17" s="24">
        <f>ROW(A14)</f>
        <v>14</v>
      </c>
      <c r="B17" s="258" t="s">
        <v>373</v>
      </c>
      <c r="C17" s="258"/>
      <c r="D17" s="258"/>
      <c r="E17" s="258"/>
      <c r="F17" s="258"/>
      <c r="G17" s="125" t="s">
        <v>374</v>
      </c>
      <c r="H17" s="185"/>
      <c r="I17" s="186" t="s">
        <v>307</v>
      </c>
      <c r="J17" s="216"/>
      <c r="K17" s="217"/>
      <c r="L17" s="216"/>
      <c r="M17" s="217"/>
      <c r="N17" s="216"/>
      <c r="O17" s="217"/>
      <c r="P17" s="216"/>
      <c r="Q17" s="217"/>
      <c r="R17" s="216"/>
      <c r="S17" s="218"/>
    </row>
    <row r="18" spans="1:19" ht="19.899999999999999" customHeight="1">
      <c r="A18" s="24">
        <f t="shared" si="0"/>
        <v>15</v>
      </c>
      <c r="B18" s="262" t="s">
        <v>375</v>
      </c>
      <c r="C18" s="262"/>
      <c r="D18" s="262"/>
      <c r="E18" s="262"/>
      <c r="F18" s="262"/>
      <c r="G18" s="126" t="s">
        <v>374</v>
      </c>
      <c r="H18" s="187"/>
      <c r="I18" s="129" t="s">
        <v>377</v>
      </c>
      <c r="J18" s="209"/>
      <c r="K18" s="210"/>
      <c r="L18" s="209"/>
      <c r="M18" s="210"/>
      <c r="N18" s="209"/>
      <c r="O18" s="210"/>
      <c r="P18" s="209"/>
      <c r="Q18" s="210"/>
      <c r="R18" s="209"/>
      <c r="S18" s="211"/>
    </row>
    <row r="19" spans="1:19" ht="10.5">
      <c r="A19" s="24">
        <f t="shared" si="0"/>
        <v>16</v>
      </c>
      <c r="B19" s="127" t="s">
        <v>376</v>
      </c>
      <c r="C19" s="128"/>
      <c r="D19" s="128"/>
      <c r="E19" s="128"/>
      <c r="F19" s="128"/>
      <c r="G19" s="128"/>
      <c r="H19" s="188"/>
      <c r="I19" s="189"/>
      <c r="J19" s="209"/>
      <c r="K19" s="210"/>
      <c r="L19" s="209"/>
      <c r="M19" s="210"/>
      <c r="N19" s="209"/>
      <c r="O19" s="210"/>
      <c r="P19" s="209"/>
      <c r="Q19" s="210"/>
      <c r="R19" s="209"/>
      <c r="S19" s="211"/>
    </row>
    <row r="20" spans="1:19" s="5" customFormat="1" ht="4.75" customHeight="1">
      <c r="A20" s="24">
        <f t="shared" si="0"/>
        <v>17</v>
      </c>
      <c r="B20" s="190"/>
      <c r="C20" s="190"/>
      <c r="D20" s="190"/>
      <c r="E20" s="190"/>
      <c r="F20" s="190"/>
      <c r="G20" s="190"/>
      <c r="H20" s="190"/>
      <c r="I20" s="191"/>
      <c r="J20" s="212"/>
      <c r="K20" s="213"/>
      <c r="L20" s="212"/>
      <c r="M20" s="213"/>
      <c r="N20" s="212"/>
      <c r="O20" s="213"/>
      <c r="P20" s="212"/>
      <c r="Q20" s="213"/>
      <c r="R20" s="212"/>
      <c r="S20" s="214"/>
    </row>
    <row r="21" spans="1:19" s="5" customFormat="1" ht="13">
      <c r="A21" s="24">
        <f t="shared" si="0"/>
        <v>18</v>
      </c>
      <c r="B21" s="124" t="s">
        <v>383</v>
      </c>
      <c r="C21" s="130"/>
      <c r="D21" s="130"/>
      <c r="E21" s="130"/>
      <c r="F21" s="130"/>
      <c r="G21" s="130"/>
      <c r="H21" s="131"/>
      <c r="I21" s="132"/>
      <c r="J21" s="226"/>
      <c r="K21" s="227"/>
      <c r="L21" s="226"/>
      <c r="M21" s="227"/>
      <c r="N21" s="226"/>
      <c r="O21" s="227"/>
      <c r="P21" s="226"/>
      <c r="Q21" s="227"/>
      <c r="R21" s="226"/>
      <c r="S21" s="228"/>
    </row>
    <row r="22" spans="1:19" ht="22.75" customHeight="1">
      <c r="A22" s="24">
        <f t="shared" si="0"/>
        <v>19</v>
      </c>
      <c r="B22" s="259" t="s">
        <v>384</v>
      </c>
      <c r="C22" s="259"/>
      <c r="D22" s="259"/>
      <c r="E22" s="259"/>
      <c r="F22" s="259"/>
      <c r="G22" s="259"/>
      <c r="H22" s="133"/>
      <c r="I22" s="3" t="s">
        <v>307</v>
      </c>
      <c r="J22" s="224"/>
      <c r="K22" s="290"/>
      <c r="L22" s="224"/>
      <c r="M22" s="290"/>
      <c r="N22" s="224"/>
      <c r="O22" s="290"/>
      <c r="P22" s="224"/>
      <c r="Q22" s="290"/>
      <c r="R22" s="224"/>
      <c r="S22" s="225"/>
    </row>
    <row r="23" spans="1:19" ht="11.25" customHeight="1">
      <c r="A23" s="24">
        <f t="shared" si="0"/>
        <v>20</v>
      </c>
      <c r="B23" s="134" t="s">
        <v>385</v>
      </c>
      <c r="C23" s="135"/>
      <c r="D23" s="267" t="str">
        <f>" reference project"&amp;IF(C23=1,"","s")&amp;" in the technical field"</f>
        <v xml:space="preserve"> reference projects in the technical field</v>
      </c>
      <c r="E23" s="267"/>
      <c r="F23" s="265" t="s">
        <v>386</v>
      </c>
      <c r="G23" s="265"/>
      <c r="H23" s="265"/>
      <c r="I23" s="266"/>
      <c r="J23" s="238"/>
      <c r="K23" s="239"/>
      <c r="L23" s="238"/>
      <c r="M23" s="239"/>
      <c r="N23" s="238"/>
      <c r="O23" s="239"/>
      <c r="P23" s="238"/>
      <c r="Q23" s="239"/>
      <c r="R23" s="238"/>
      <c r="S23" s="263"/>
    </row>
    <row r="24" spans="1:19" ht="10">
      <c r="A24" s="24">
        <f t="shared" si="0"/>
        <v>21</v>
      </c>
      <c r="B24" s="136" t="s">
        <v>387</v>
      </c>
      <c r="C24" s="137"/>
      <c r="D24" s="136" t="str">
        <f>" reference project"&amp;IF(C24=1,"","s")</f>
        <v xml:space="preserve"> reference projects</v>
      </c>
      <c r="E24" s="268" t="s">
        <v>388</v>
      </c>
      <c r="F24" s="268"/>
      <c r="G24" s="268"/>
      <c r="H24" s="260" t="s">
        <v>389</v>
      </c>
      <c r="I24" s="261"/>
      <c r="J24" s="287"/>
      <c r="K24" s="288"/>
      <c r="L24" s="287"/>
      <c r="M24" s="288"/>
      <c r="N24" s="287"/>
      <c r="O24" s="288"/>
      <c r="P24" s="287"/>
      <c r="Q24" s="288"/>
      <c r="R24" s="287"/>
      <c r="S24" s="289"/>
    </row>
    <row r="25" spans="1:19" ht="10.5">
      <c r="A25" s="24">
        <f t="shared" si="0"/>
        <v>22</v>
      </c>
      <c r="B25" s="235" t="s">
        <v>376</v>
      </c>
      <c r="C25" s="236"/>
      <c r="D25" s="235"/>
      <c r="E25" s="235"/>
      <c r="F25" s="235"/>
      <c r="G25" s="235"/>
      <c r="H25" s="235"/>
      <c r="I25" s="237"/>
      <c r="J25" s="209" t="str">
        <f>IF(J23="nein",Auswahllisten!$F$3,IF(J23="ja",Auswahllisten!$F$2," "))</f>
        <v xml:space="preserve"> </v>
      </c>
      <c r="K25" s="210"/>
      <c r="L25" s="209" t="str">
        <f>IF(L23="nein",Auswahllisten!$F$3,IF(L23="ja",Auswahllisten!$F$2," "))</f>
        <v xml:space="preserve"> </v>
      </c>
      <c r="M25" s="210"/>
      <c r="N25" s="209" t="str">
        <f>IF(N23="nein",Auswahllisten!$F$3,IF(N23="ja",Auswahllisten!$F$2," "))</f>
        <v xml:space="preserve"> </v>
      </c>
      <c r="O25" s="210"/>
      <c r="P25" s="209" t="str">
        <f>IF(P23="nein",Auswahllisten!$F$3,IF(P23="ja",Auswahllisten!$F$2," "))</f>
        <v xml:space="preserve"> </v>
      </c>
      <c r="Q25" s="210"/>
      <c r="R25" s="209" t="str">
        <f>IF(R23="nein",Auswahllisten!$F$3,IF(R23="ja",Auswahllisten!$F$2," "))</f>
        <v xml:space="preserve"> </v>
      </c>
      <c r="S25" s="211"/>
    </row>
    <row r="26" spans="1:19" s="5" customFormat="1" ht="4.75" customHeight="1">
      <c r="A26" s="24">
        <f t="shared" si="0"/>
        <v>23</v>
      </c>
      <c r="B26" s="41"/>
      <c r="C26" s="41"/>
      <c r="D26" s="41"/>
      <c r="E26" s="41"/>
      <c r="F26" s="41"/>
      <c r="G26" s="41"/>
      <c r="H26" s="41"/>
      <c r="I26" s="138"/>
      <c r="J26" s="212"/>
      <c r="K26" s="213"/>
      <c r="L26" s="212"/>
      <c r="M26" s="213"/>
      <c r="N26" s="212"/>
      <c r="O26" s="213"/>
      <c r="P26" s="212"/>
      <c r="Q26" s="213"/>
      <c r="R26" s="212"/>
      <c r="S26" s="214"/>
    </row>
    <row r="27" spans="1:19" ht="13.5" customHeight="1" thickBot="1">
      <c r="A27" s="24">
        <f t="shared" si="0"/>
        <v>24</v>
      </c>
      <c r="B27" s="274" t="s">
        <v>390</v>
      </c>
      <c r="C27" s="274"/>
      <c r="D27" s="274"/>
      <c r="E27" s="274"/>
      <c r="F27" s="274"/>
      <c r="G27" s="274"/>
      <c r="H27" s="274"/>
      <c r="I27" s="275"/>
      <c r="J27" s="204" t="str">
        <f>IF( OR(J19=Auswahllisten!$F$3,J25=Auswahllisten!$F$3), Auswahllisten!$F$3, IF(AND(J19=Auswahllisten!$F$2,J25=Auswahllisten!$F$2), Auswahllisten!$F$2, ""))</f>
        <v/>
      </c>
      <c r="K27" s="276"/>
      <c r="L27" s="204" t="str">
        <f>IF( OR(L19=Auswahllisten!$F$3,L25=Auswahllisten!$F$3), Auswahllisten!$F$3, IF(AND(L19=Auswahllisten!$F$2,L25=Auswahllisten!$F$2), Auswahllisten!$F$2, ""))</f>
        <v/>
      </c>
      <c r="M27" s="276"/>
      <c r="N27" s="204" t="str">
        <f>IF( OR(N19=Auswahllisten!$F$3,N25=Auswahllisten!$F$3), Auswahllisten!$F$3, IF(AND(N19=Auswahllisten!$F$2,N25=Auswahllisten!$F$2), Auswahllisten!$F$2, ""))</f>
        <v/>
      </c>
      <c r="O27" s="276"/>
      <c r="P27" s="204" t="str">
        <f>IF( OR(P19=Auswahllisten!$F$3,P25=Auswahllisten!$F$3), Auswahllisten!$F$3, IF(AND(P19=Auswahllisten!$F$2,P25=Auswahllisten!$F$2), Auswahllisten!$F$2, ""))</f>
        <v/>
      </c>
      <c r="Q27" s="276"/>
      <c r="R27" s="204" t="str">
        <f>IF( OR(R19=Auswahllisten!$F$3,R25=Auswahllisten!$F$3), Auswahllisten!$F$3, IF(AND(R19=Auswahllisten!$F$2,R25=Auswahllisten!$F$2), Auswahllisten!$F$2, ""))</f>
        <v/>
      </c>
      <c r="S27" s="205"/>
    </row>
    <row r="28" spans="1:19" s="5" customFormat="1" ht="4.75" customHeight="1">
      <c r="A28" s="24">
        <f t="shared" si="0"/>
        <v>25</v>
      </c>
      <c r="B28" s="139"/>
      <c r="C28" s="139"/>
      <c r="D28" s="139"/>
      <c r="E28" s="139"/>
      <c r="F28" s="139"/>
      <c r="G28" s="139"/>
      <c r="H28" s="139"/>
      <c r="I28" s="140"/>
      <c r="J28" s="284"/>
      <c r="K28" s="285"/>
      <c r="L28" s="284"/>
      <c r="M28" s="285"/>
      <c r="N28" s="284"/>
      <c r="O28" s="285"/>
      <c r="P28" s="284"/>
      <c r="Q28" s="285"/>
      <c r="R28" s="284"/>
      <c r="S28" s="286"/>
    </row>
    <row r="29" spans="1:19" s="1" customFormat="1" ht="25.5" customHeight="1">
      <c r="A29" s="24">
        <f t="shared" si="0"/>
        <v>26</v>
      </c>
      <c r="B29" s="123" t="s">
        <v>391</v>
      </c>
      <c r="J29" s="81"/>
      <c r="K29" s="109"/>
      <c r="L29" s="108"/>
      <c r="M29" s="109"/>
      <c r="N29" s="108"/>
      <c r="O29" s="109"/>
      <c r="P29" s="108"/>
      <c r="Q29" s="109"/>
      <c r="R29" s="108"/>
      <c r="S29" s="109"/>
    </row>
    <row r="30" spans="1:19" s="5" customFormat="1" ht="13">
      <c r="A30" s="24">
        <f t="shared" si="0"/>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0"/>
        <v>28</v>
      </c>
      <c r="B31" s="256">
        <v>1</v>
      </c>
      <c r="C31" s="256"/>
      <c r="D31" s="256"/>
      <c r="E31" s="256"/>
      <c r="F31" s="256"/>
      <c r="G31" s="256"/>
      <c r="H31" s="256"/>
      <c r="I31" s="147">
        <v>2</v>
      </c>
      <c r="J31" s="148">
        <v>3</v>
      </c>
      <c r="K31" s="149">
        <v>4</v>
      </c>
      <c r="L31" s="148">
        <v>5</v>
      </c>
      <c r="M31" s="149">
        <v>6</v>
      </c>
      <c r="N31" s="148">
        <v>7</v>
      </c>
      <c r="O31" s="149">
        <v>8</v>
      </c>
      <c r="P31" s="148">
        <v>9</v>
      </c>
      <c r="Q31" s="149">
        <v>10</v>
      </c>
      <c r="R31" s="150">
        <v>11</v>
      </c>
      <c r="S31" s="151">
        <v>12</v>
      </c>
    </row>
    <row r="32" spans="1:19" ht="10">
      <c r="A32" s="24">
        <f t="shared" si="0"/>
        <v>29</v>
      </c>
      <c r="B32" s="257" t="s">
        <v>392</v>
      </c>
      <c r="C32" s="257"/>
      <c r="D32" s="257"/>
      <c r="E32" s="257"/>
      <c r="F32" s="257"/>
      <c r="G32" s="257"/>
      <c r="H32" s="257"/>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0"/>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0"/>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0"/>
        <v>32</v>
      </c>
      <c r="B35" s="164" t="s">
        <v>396</v>
      </c>
      <c r="C35" s="164"/>
      <c r="D35" s="164"/>
      <c r="E35" s="164"/>
      <c r="F35" s="164"/>
      <c r="G35" s="164"/>
      <c r="H35" s="164"/>
      <c r="I35" s="30"/>
      <c r="J35" s="20"/>
      <c r="K35" s="21">
        <f t="shared" ref="K35:M40" si="1">J35*$I35</f>
        <v>0</v>
      </c>
      <c r="L35" s="20"/>
      <c r="M35" s="21">
        <f t="shared" si="1"/>
        <v>0</v>
      </c>
      <c r="N35" s="20"/>
      <c r="O35" s="21">
        <f t="shared" ref="O35:O40" si="2">N35*$I35</f>
        <v>0</v>
      </c>
      <c r="P35" s="20"/>
      <c r="Q35" s="21">
        <f t="shared" ref="Q35:Q40" si="3">P35*$I35</f>
        <v>0</v>
      </c>
      <c r="R35" s="20"/>
      <c r="S35" s="50">
        <f t="shared" ref="S35:S40" si="4">R35*$I35</f>
        <v>0</v>
      </c>
    </row>
    <row r="36" spans="1:19" ht="10">
      <c r="A36" s="24">
        <f t="shared" si="0"/>
        <v>33</v>
      </c>
      <c r="B36" s="247" t="s">
        <v>254</v>
      </c>
      <c r="C36" s="247"/>
      <c r="D36" s="247"/>
      <c r="E36" s="247"/>
      <c r="F36" s="247"/>
      <c r="G36" s="247"/>
      <c r="H36" s="247"/>
      <c r="I36" s="31">
        <v>10</v>
      </c>
      <c r="J36" s="22"/>
      <c r="K36" s="23">
        <f>J36*$I36</f>
        <v>0</v>
      </c>
      <c r="L36" s="22"/>
      <c r="M36" s="23">
        <f t="shared" si="1"/>
        <v>0</v>
      </c>
      <c r="N36" s="22"/>
      <c r="O36" s="23">
        <f t="shared" si="2"/>
        <v>0</v>
      </c>
      <c r="P36" s="22"/>
      <c r="Q36" s="23">
        <f t="shared" si="3"/>
        <v>0</v>
      </c>
      <c r="R36" s="22"/>
      <c r="S36" s="51">
        <f t="shared" si="4"/>
        <v>0</v>
      </c>
    </row>
    <row r="37" spans="1:19" ht="10">
      <c r="A37" s="24">
        <f t="shared" si="0"/>
        <v>34</v>
      </c>
      <c r="B37" s="247" t="s">
        <v>255</v>
      </c>
      <c r="C37" s="247"/>
      <c r="D37" s="247"/>
      <c r="E37" s="247"/>
      <c r="F37" s="247"/>
      <c r="G37" s="247"/>
      <c r="H37" s="247"/>
      <c r="I37" s="31">
        <v>10</v>
      </c>
      <c r="J37" s="22"/>
      <c r="K37" s="23">
        <f t="shared" ref="K37:K40" si="5">J37*$I37</f>
        <v>0</v>
      </c>
      <c r="L37" s="22"/>
      <c r="M37" s="23">
        <f t="shared" si="1"/>
        <v>0</v>
      </c>
      <c r="N37" s="22"/>
      <c r="O37" s="23">
        <f t="shared" si="2"/>
        <v>0</v>
      </c>
      <c r="P37" s="22"/>
      <c r="Q37" s="23">
        <f t="shared" si="3"/>
        <v>0</v>
      </c>
      <c r="R37" s="22"/>
      <c r="S37" s="51">
        <f t="shared" si="4"/>
        <v>0</v>
      </c>
    </row>
    <row r="38" spans="1:19" ht="10">
      <c r="A38" s="24">
        <f t="shared" si="0"/>
        <v>35</v>
      </c>
      <c r="B38" s="247" t="s">
        <v>256</v>
      </c>
      <c r="C38" s="247"/>
      <c r="D38" s="247"/>
      <c r="E38" s="247"/>
      <c r="F38" s="247"/>
      <c r="G38" s="247"/>
      <c r="H38" s="247"/>
      <c r="I38" s="31">
        <v>10</v>
      </c>
      <c r="J38" s="22"/>
      <c r="K38" s="23">
        <f t="shared" si="5"/>
        <v>0</v>
      </c>
      <c r="L38" s="22"/>
      <c r="M38" s="23">
        <f t="shared" si="1"/>
        <v>0</v>
      </c>
      <c r="N38" s="22"/>
      <c r="O38" s="23">
        <f t="shared" si="2"/>
        <v>0</v>
      </c>
      <c r="P38" s="22"/>
      <c r="Q38" s="23">
        <f t="shared" si="3"/>
        <v>0</v>
      </c>
      <c r="R38" s="22"/>
      <c r="S38" s="51">
        <f t="shared" si="4"/>
        <v>0</v>
      </c>
    </row>
    <row r="39" spans="1:19" ht="10">
      <c r="A39" s="24">
        <f t="shared" si="0"/>
        <v>36</v>
      </c>
      <c r="B39" s="247" t="s">
        <v>257</v>
      </c>
      <c r="C39" s="247"/>
      <c r="D39" s="247"/>
      <c r="E39" s="247"/>
      <c r="F39" s="247"/>
      <c r="G39" s="247"/>
      <c r="H39" s="247"/>
      <c r="I39" s="31">
        <v>10</v>
      </c>
      <c r="J39" s="22"/>
      <c r="K39" s="23">
        <f t="shared" si="5"/>
        <v>0</v>
      </c>
      <c r="L39" s="22"/>
      <c r="M39" s="23">
        <f t="shared" si="1"/>
        <v>0</v>
      </c>
      <c r="N39" s="22"/>
      <c r="O39" s="23">
        <f t="shared" si="2"/>
        <v>0</v>
      </c>
      <c r="P39" s="22"/>
      <c r="Q39" s="23">
        <f t="shared" si="3"/>
        <v>0</v>
      </c>
      <c r="R39" s="22"/>
      <c r="S39" s="51">
        <f t="shared" si="4"/>
        <v>0</v>
      </c>
    </row>
    <row r="40" spans="1:19" ht="10">
      <c r="A40" s="24">
        <f t="shared" si="0"/>
        <v>37</v>
      </c>
      <c r="B40" s="255" t="s">
        <v>258</v>
      </c>
      <c r="C40" s="255"/>
      <c r="D40" s="255"/>
      <c r="E40" s="255"/>
      <c r="F40" s="255"/>
      <c r="G40" s="255"/>
      <c r="H40" s="255"/>
      <c r="I40" s="35">
        <v>10</v>
      </c>
      <c r="J40" s="36"/>
      <c r="K40" s="37">
        <f t="shared" si="5"/>
        <v>0</v>
      </c>
      <c r="L40" s="36"/>
      <c r="M40" s="37">
        <f t="shared" si="1"/>
        <v>0</v>
      </c>
      <c r="N40" s="36"/>
      <c r="O40" s="37">
        <f t="shared" si="2"/>
        <v>0</v>
      </c>
      <c r="P40" s="36"/>
      <c r="Q40" s="37">
        <f t="shared" si="3"/>
        <v>0</v>
      </c>
      <c r="R40" s="36"/>
      <c r="S40" s="52">
        <f t="shared" si="4"/>
        <v>0</v>
      </c>
    </row>
    <row r="41" spans="1:19" s="5" customFormat="1" ht="10.5">
      <c r="A41" s="24">
        <f t="shared" si="0"/>
        <v>38</v>
      </c>
      <c r="B41" s="53" t="s">
        <v>397</v>
      </c>
      <c r="C41" s="41"/>
      <c r="D41" s="41"/>
      <c r="E41" s="41"/>
      <c r="F41" s="41"/>
      <c r="G41" s="41"/>
      <c r="H41" s="41"/>
      <c r="I41" s="42">
        <f>SUM(I34:I40)</f>
        <v>50</v>
      </c>
      <c r="J41" s="47"/>
      <c r="K41" s="48">
        <f>SUM(K34:K40)</f>
        <v>0</v>
      </c>
      <c r="L41" s="47"/>
      <c r="M41" s="48">
        <f t="shared" ref="M41" si="6">SUM(M34:M40)</f>
        <v>0</v>
      </c>
      <c r="N41" s="47"/>
      <c r="O41" s="48">
        <f t="shared" ref="O41" si="7">SUM(O34:O40)</f>
        <v>0</v>
      </c>
      <c r="P41" s="47"/>
      <c r="Q41" s="48">
        <f t="shared" ref="Q41" si="8">SUM(Q34:Q40)</f>
        <v>0</v>
      </c>
      <c r="R41" s="47"/>
      <c r="S41" s="54">
        <f t="shared" ref="S41" si="9">SUM(S34:S40)</f>
        <v>0</v>
      </c>
    </row>
    <row r="42" spans="1:19" s="5" customFormat="1" ht="10.5">
      <c r="A42" s="24">
        <f t="shared" si="0"/>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0"/>
        <v>40</v>
      </c>
      <c r="B43" s="56" t="s">
        <v>399</v>
      </c>
      <c r="C43" s="56"/>
      <c r="D43" s="253" t="s">
        <v>388</v>
      </c>
      <c r="E43" s="253"/>
      <c r="F43" s="253"/>
      <c r="G43" s="253"/>
      <c r="H43" s="254"/>
      <c r="I43" s="43">
        <v>30</v>
      </c>
      <c r="J43" s="44"/>
      <c r="K43" s="45">
        <f>J43*$I43</f>
        <v>0</v>
      </c>
      <c r="L43" s="44"/>
      <c r="M43" s="45">
        <f>L43*$I43</f>
        <v>0</v>
      </c>
      <c r="N43" s="44"/>
      <c r="O43" s="45">
        <f>N43*$I43</f>
        <v>0</v>
      </c>
      <c r="P43" s="44"/>
      <c r="Q43" s="45">
        <f>P43*$I43</f>
        <v>0</v>
      </c>
      <c r="R43" s="44"/>
      <c r="S43" s="57">
        <f>R43*$I43</f>
        <v>0</v>
      </c>
    </row>
    <row r="44" spans="1:19" s="5" customFormat="1" ht="10.5">
      <c r="A44" s="24">
        <f t="shared" si="0"/>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0"/>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0"/>
        <v>43</v>
      </c>
      <c r="B46" s="83" t="s">
        <v>402</v>
      </c>
      <c r="C46" s="58"/>
      <c r="D46" s="58"/>
      <c r="E46" s="58"/>
      <c r="F46" s="58"/>
      <c r="G46" s="58"/>
      <c r="H46" s="58"/>
      <c r="I46" s="85">
        <f>I41+I43+I45</f>
        <v>100</v>
      </c>
      <c r="J46" s="59"/>
      <c r="K46" s="60">
        <f>SUM(K41:K45)</f>
        <v>0</v>
      </c>
      <c r="L46" s="59"/>
      <c r="M46" s="60">
        <f t="shared" ref="M46" si="10">SUM(M41:M45)</f>
        <v>0</v>
      </c>
      <c r="N46" s="59"/>
      <c r="O46" s="60">
        <f t="shared" ref="O46" si="11">SUM(O41:O45)</f>
        <v>0</v>
      </c>
      <c r="P46" s="59"/>
      <c r="Q46" s="60">
        <f t="shared" ref="Q46" si="12">SUM(Q41:Q45)</f>
        <v>0</v>
      </c>
      <c r="R46" s="59"/>
      <c r="S46" s="61">
        <f t="shared" ref="S46" si="13">SUM(S41:S45)</f>
        <v>0</v>
      </c>
    </row>
    <row r="47" spans="1:19" ht="13.5" thickBot="1">
      <c r="A47" s="24">
        <f t="shared" si="0"/>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c r="B49" s="198" t="s">
        <v>404</v>
      </c>
      <c r="C49" s="198"/>
      <c r="D49" s="198"/>
      <c r="E49" s="198"/>
      <c r="F49" s="198"/>
      <c r="G49" s="198"/>
      <c r="H49" s="198"/>
      <c r="I49" s="198"/>
      <c r="J49" s="198"/>
      <c r="K49" s="198"/>
      <c r="L49" s="198"/>
      <c r="M49" s="198"/>
      <c r="N49" s="198"/>
      <c r="O49" s="198"/>
      <c r="P49" s="198"/>
      <c r="Q49" s="198"/>
      <c r="R49" s="198"/>
      <c r="S49" s="198"/>
    </row>
    <row r="50" spans="1:19" ht="21.25" customHeight="1">
      <c r="A50" s="12"/>
      <c r="B50" s="13"/>
      <c r="C50" s="13"/>
      <c r="D50" s="71" t="s">
        <v>405</v>
      </c>
      <c r="E50" s="71"/>
      <c r="F50" s="269"/>
      <c r="G50" s="270"/>
      <c r="H50" s="270"/>
      <c r="I50" s="270"/>
      <c r="M50" s="122" t="s">
        <v>406</v>
      </c>
      <c r="P50" s="269"/>
      <c r="Q50" s="270"/>
      <c r="R50" s="270"/>
      <c r="S50" s="270"/>
    </row>
    <row r="51" spans="1:19" ht="12.25" customHeight="1">
      <c r="D51"/>
      <c r="E51"/>
      <c r="F51" s="271" t="s">
        <v>433</v>
      </c>
      <c r="G51" s="271"/>
      <c r="H51" s="272"/>
      <c r="I51" s="272"/>
      <c r="J51" s="168"/>
      <c r="K51" s="167"/>
      <c r="L51" s="168"/>
      <c r="M51" s="167"/>
      <c r="N51" s="168"/>
      <c r="O51" s="167"/>
      <c r="P51" s="271" t="s">
        <v>433</v>
      </c>
      <c r="Q51" s="271"/>
      <c r="R51" s="272"/>
      <c r="S51" s="272"/>
    </row>
  </sheetData>
  <sheetProtection sheet="1" selectLockedCells="1"/>
  <mergeCells count="139">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B13:G13"/>
    <mergeCell ref="J13:K13"/>
    <mergeCell ref="L13:M13"/>
    <mergeCell ref="N13:O13"/>
    <mergeCell ref="P13:Q13"/>
    <mergeCell ref="R13:S13"/>
    <mergeCell ref="B12:G12"/>
    <mergeCell ref="J12:K12"/>
    <mergeCell ref="L12:M12"/>
    <mergeCell ref="N12:O12"/>
    <mergeCell ref="P12:Q12"/>
    <mergeCell ref="R12:S12"/>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R28:S28"/>
    <mergeCell ref="J26:K26"/>
    <mergeCell ref="L26:M26"/>
    <mergeCell ref="N26:O26"/>
    <mergeCell ref="P26:Q26"/>
    <mergeCell ref="R26:S26"/>
    <mergeCell ref="B27:I27"/>
    <mergeCell ref="J27:K27"/>
    <mergeCell ref="L27:M27"/>
    <mergeCell ref="N27:O27"/>
    <mergeCell ref="P27:Q27"/>
    <mergeCell ref="B14:G14"/>
    <mergeCell ref="J14:K14"/>
    <mergeCell ref="L14:M14"/>
    <mergeCell ref="N14:O14"/>
    <mergeCell ref="P14:Q14"/>
    <mergeCell ref="R14:S14"/>
    <mergeCell ref="F50:I50"/>
    <mergeCell ref="F51:I51"/>
    <mergeCell ref="P50:S50"/>
    <mergeCell ref="P51:S51"/>
    <mergeCell ref="B40:H40"/>
    <mergeCell ref="D43:H43"/>
    <mergeCell ref="B49:S49"/>
    <mergeCell ref="B31:H31"/>
    <mergeCell ref="B32:H32"/>
    <mergeCell ref="B36:H36"/>
    <mergeCell ref="B37:H37"/>
    <mergeCell ref="B38:H38"/>
    <mergeCell ref="B39:H39"/>
    <mergeCell ref="R27:S27"/>
    <mergeCell ref="J28:K28"/>
    <mergeCell ref="L28:M28"/>
    <mergeCell ref="N28:O28"/>
    <mergeCell ref="P28:Q28"/>
  </mergeCells>
  <conditionalFormatting sqref="I46">
    <cfRule type="cellIs" dxfId="0" priority="1" operator="notEqual">
      <formula>100</formula>
    </cfRule>
  </conditionalFormatting>
  <dataValidations disablePrompts="1" count="8">
    <dataValidation type="list" allowBlank="1" showInputMessage="1" showErrorMessage="1" sqref="J25:S25 J27:S27 J22:S22" xr:uid="{7C2BC819-32A5-4D5A-8C20-49755C98BA67}">
      <formula1>geeignet_ungeeignet</formula1>
    </dataValidation>
    <dataValidation type="list" allowBlank="1" showInputMessage="1" sqref="J19:S19" xr:uid="{EA52B537-9376-42B7-A6F8-4F3A0C0845CD}">
      <formula1>geeignet_ungeeignet</formula1>
    </dataValidation>
    <dataValidation type="list" allowBlank="1" showInputMessage="1" sqref="J23:S24 J11:S15" xr:uid="{E2BCC740-4469-4537-8CB4-D025BA531D2A}">
      <formula1>Auswahl_ja_nein</formula1>
    </dataValidation>
    <dataValidation type="whole" errorStyle="warning" allowBlank="1" showInputMessage="1" showErrorMessage="1" sqref="I35:I40 I43 I45" xr:uid="{055F1284-25C0-489F-B41C-0B10AE82ED04}">
      <formula1>0</formula1>
      <formula2>100</formula2>
    </dataValidation>
    <dataValidation type="decimal" allowBlank="1" showInputMessage="1" showErrorMessage="1" error="Max. 10 Punkte" sqref="R35:R40 P35:P40 N35:N40 L35:L40 J35:J40" xr:uid="{58A1CCA2-572E-4970-8831-BA8350EE8838}">
      <formula1>0</formula1>
      <formula2>10</formula2>
    </dataValidation>
    <dataValidation type="list" allowBlank="1" showInputMessage="1" sqref="E24:F24 D43" xr:uid="{C16C2C0E-CE80-416E-BD7A-D49EA631C330}">
      <formula1>Länder_und_Regionen</formula1>
    </dataValidation>
    <dataValidation type="list" allowBlank="1" showInputMessage="1" showErrorMessage="1" sqref="C23:C24" xr:uid="{C85C01E4-F14A-4CD2-84D0-9FCE4AA8B9F1}">
      <formula1>Mindestzahl</formula1>
    </dataValidation>
    <dataValidation allowBlank="1" showInputMessage="1" sqref="F50 P50" xr:uid="{982996F4-E85E-4042-90BB-E0FB347445C8}"/>
  </dataValidations>
  <pageMargins left="0.39370078740157483" right="0.39370078740157483" top="0.39370078740157483" bottom="0.31496062992125984" header="0" footer="0.19685039370078741"/>
  <pageSetup paperSize="9" scale="74"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6642D0A5-79DB-47BF-AB08-3C30B6CF2EAE}">
          <x14:formula1>
            <xm:f>Auswahllisten!$E$2:$E$4</xm:f>
          </x14:formula1>
          <xm:sqref>J16:S16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topLeftCell="A25" zoomScale="80" zoomScaleNormal="80" workbookViewId="0">
      <selection activeCell="K67" sqref="K67"/>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72" t="s">
        <v>306</v>
      </c>
      <c r="B1" s="73"/>
      <c r="C1" s="73"/>
      <c r="D1" s="73"/>
      <c r="E1" s="73"/>
      <c r="F1" s="73"/>
      <c r="G1" s="72"/>
      <c r="H1" s="73"/>
      <c r="I1" s="73"/>
      <c r="J1" s="72"/>
      <c r="K1" s="73"/>
      <c r="L1" s="73"/>
      <c r="M1" s="72"/>
      <c r="N1" s="73"/>
      <c r="O1" s="73"/>
      <c r="P1" s="73"/>
    </row>
    <row r="2" spans="1:16" ht="13">
      <c r="A2" s="74" t="s">
        <v>288</v>
      </c>
      <c r="B2" s="75"/>
      <c r="C2" s="75"/>
      <c r="D2" s="75"/>
      <c r="E2" s="75"/>
      <c r="F2" s="75"/>
      <c r="G2" s="74"/>
      <c r="H2" s="75"/>
      <c r="I2" s="75"/>
      <c r="J2" s="74"/>
      <c r="K2" s="75"/>
      <c r="L2" s="75"/>
      <c r="M2" s="74"/>
      <c r="N2" s="75"/>
      <c r="O2" s="75"/>
      <c r="P2" s="75"/>
    </row>
    <row r="3" spans="1:16" ht="13">
      <c r="A3" s="74"/>
      <c r="B3" s="75"/>
      <c r="C3" s="75"/>
      <c r="D3" s="75"/>
      <c r="E3" s="75"/>
      <c r="F3" s="75"/>
      <c r="G3" s="74"/>
      <c r="H3" s="75"/>
      <c r="I3" s="75"/>
      <c r="J3" s="74"/>
      <c r="K3" s="75"/>
      <c r="L3" s="75"/>
      <c r="M3" s="74"/>
      <c r="N3" s="75"/>
      <c r="O3" s="75"/>
      <c r="P3" s="75"/>
    </row>
    <row r="4" spans="1:16" ht="13">
      <c r="A4" s="76" t="s">
        <v>266</v>
      </c>
      <c r="B4" s="77"/>
      <c r="C4" s="77"/>
      <c r="D4" s="76" t="s">
        <v>278</v>
      </c>
      <c r="E4" s="77"/>
      <c r="F4" s="77"/>
      <c r="G4" s="76" t="s">
        <v>260</v>
      </c>
      <c r="H4" s="77"/>
      <c r="I4" s="77"/>
      <c r="J4" s="76" t="s">
        <v>272</v>
      </c>
      <c r="K4" s="77"/>
      <c r="L4" s="77"/>
      <c r="M4" s="76" t="s">
        <v>283</v>
      </c>
      <c r="N4" s="77"/>
      <c r="O4" s="77"/>
      <c r="P4" s="77"/>
    </row>
    <row r="5" spans="1:16" ht="13">
      <c r="A5" s="75"/>
      <c r="B5" s="75"/>
      <c r="C5" s="75"/>
      <c r="D5" s="74"/>
      <c r="E5" s="75"/>
      <c r="F5" s="75"/>
      <c r="G5" s="78"/>
      <c r="H5" s="75"/>
      <c r="I5" s="75"/>
      <c r="J5" s="74"/>
      <c r="K5" s="75"/>
      <c r="L5" s="75"/>
      <c r="M5" s="74"/>
      <c r="N5" s="75"/>
      <c r="O5" s="75"/>
      <c r="P5" s="75"/>
    </row>
    <row r="6" spans="1:16" ht="13">
      <c r="A6" s="74" t="s">
        <v>289</v>
      </c>
      <c r="B6" s="75"/>
      <c r="C6" s="75"/>
      <c r="D6" s="74" t="s">
        <v>279</v>
      </c>
      <c r="E6" s="75"/>
      <c r="F6" s="75"/>
      <c r="G6" s="74" t="s">
        <v>261</v>
      </c>
      <c r="H6" s="75"/>
      <c r="I6" s="75"/>
      <c r="J6" s="74" t="s">
        <v>273</v>
      </c>
      <c r="K6" s="75" t="s">
        <v>121</v>
      </c>
      <c r="L6" s="75"/>
      <c r="M6" s="74" t="s">
        <v>290</v>
      </c>
      <c r="N6" s="75" t="s">
        <v>22</v>
      </c>
      <c r="O6" s="75"/>
      <c r="P6" s="75"/>
    </row>
    <row r="7" spans="1:16" ht="13">
      <c r="A7" s="75"/>
      <c r="B7" s="75" t="s">
        <v>18</v>
      </c>
      <c r="C7" s="75"/>
      <c r="D7" s="74"/>
      <c r="E7" s="75" t="s">
        <v>29</v>
      </c>
      <c r="F7" s="75"/>
      <c r="G7" s="74"/>
      <c r="H7" s="75" t="s">
        <v>44</v>
      </c>
      <c r="I7" s="75"/>
      <c r="J7" s="74"/>
      <c r="K7" s="75" t="s">
        <v>125</v>
      </c>
      <c r="L7" s="75"/>
      <c r="M7" s="74"/>
      <c r="N7" s="75" t="s">
        <v>160</v>
      </c>
      <c r="O7" s="75"/>
      <c r="P7" s="75"/>
    </row>
    <row r="8" spans="1:16" ht="13">
      <c r="A8" s="75"/>
      <c r="B8" s="75" t="s">
        <v>21</v>
      </c>
      <c r="C8" s="75"/>
      <c r="D8" s="74"/>
      <c r="E8" s="75" t="s">
        <v>42</v>
      </c>
      <c r="F8" s="75"/>
      <c r="G8" s="74"/>
      <c r="H8" s="75" t="s">
        <v>58</v>
      </c>
      <c r="I8" s="75"/>
      <c r="J8" s="74"/>
      <c r="K8" s="75" t="s">
        <v>221</v>
      </c>
      <c r="L8" s="75"/>
      <c r="M8" s="74"/>
      <c r="N8" s="75" t="s">
        <v>165</v>
      </c>
      <c r="O8" s="75"/>
      <c r="P8" s="75"/>
    </row>
    <row r="9" spans="1:16" ht="13">
      <c r="A9" s="75"/>
      <c r="B9" s="75" t="s">
        <v>25</v>
      </c>
      <c r="C9" s="75"/>
      <c r="D9" s="74"/>
      <c r="E9" s="75" t="s">
        <v>67</v>
      </c>
      <c r="F9" s="75"/>
      <c r="G9" s="74"/>
      <c r="H9" s="75" t="s">
        <v>71</v>
      </c>
      <c r="I9" s="75"/>
      <c r="J9" s="74"/>
      <c r="K9" s="75" t="s">
        <v>231</v>
      </c>
      <c r="L9" s="75"/>
      <c r="M9" s="74" t="s">
        <v>291</v>
      </c>
      <c r="N9" s="75" t="s">
        <v>83</v>
      </c>
      <c r="O9" s="75"/>
      <c r="P9" s="75"/>
    </row>
    <row r="10" spans="1:16" ht="13">
      <c r="A10" s="75"/>
      <c r="B10" s="75" t="s">
        <v>28</v>
      </c>
      <c r="C10" s="75"/>
      <c r="D10" s="74"/>
      <c r="E10" s="75" t="s">
        <v>107</v>
      </c>
      <c r="F10" s="75"/>
      <c r="G10" s="74"/>
      <c r="H10" s="75" t="s">
        <v>78</v>
      </c>
      <c r="I10" s="75"/>
      <c r="J10" s="74"/>
      <c r="K10" s="75" t="s">
        <v>242</v>
      </c>
      <c r="L10" s="75"/>
      <c r="M10" s="74"/>
      <c r="N10" s="75" t="s">
        <v>159</v>
      </c>
      <c r="O10" s="75"/>
      <c r="P10" s="75"/>
    </row>
    <row r="11" spans="1:16" ht="13">
      <c r="A11" s="75"/>
      <c r="B11" s="75" t="s">
        <v>36</v>
      </c>
      <c r="C11" s="75"/>
      <c r="D11" s="74"/>
      <c r="E11" s="75" t="s">
        <v>177</v>
      </c>
      <c r="F11" s="75"/>
      <c r="G11" s="74"/>
      <c r="H11" s="75" t="s">
        <v>80</v>
      </c>
      <c r="I11" s="75"/>
      <c r="J11" s="74" t="s">
        <v>274</v>
      </c>
      <c r="K11" s="75" t="s">
        <v>54</v>
      </c>
      <c r="L11" s="75"/>
      <c r="M11" s="74"/>
      <c r="N11" s="75" t="s">
        <v>172</v>
      </c>
      <c r="O11" s="75"/>
      <c r="P11" s="75"/>
    </row>
    <row r="12" spans="1:16" ht="13">
      <c r="A12" s="75"/>
      <c r="B12" s="75" t="s">
        <v>40</v>
      </c>
      <c r="C12" s="75"/>
      <c r="D12" s="74"/>
      <c r="E12" s="75" t="s">
        <v>182</v>
      </c>
      <c r="F12" s="75"/>
      <c r="G12" s="74"/>
      <c r="H12" s="75" t="s">
        <v>122</v>
      </c>
      <c r="I12" s="75"/>
      <c r="J12" s="74"/>
      <c r="K12" s="75" t="s">
        <v>55</v>
      </c>
      <c r="L12" s="75"/>
      <c r="M12" s="74"/>
      <c r="N12" s="75" t="s">
        <v>207</v>
      </c>
      <c r="O12" s="75"/>
      <c r="P12" s="75"/>
    </row>
    <row r="13" spans="1:16" ht="13">
      <c r="A13" s="75"/>
      <c r="B13" s="75" t="s">
        <v>49</v>
      </c>
      <c r="C13" s="75"/>
      <c r="D13" s="74"/>
      <c r="E13" s="75" t="s">
        <v>184</v>
      </c>
      <c r="F13" s="75"/>
      <c r="G13" s="74"/>
      <c r="H13" s="75" t="s">
        <v>135</v>
      </c>
      <c r="I13" s="75"/>
      <c r="J13" s="74"/>
      <c r="K13" s="75" t="s">
        <v>56</v>
      </c>
      <c r="L13" s="75"/>
      <c r="M13" s="74"/>
      <c r="N13" s="75" t="s">
        <v>243</v>
      </c>
      <c r="O13" s="75"/>
      <c r="P13" s="75"/>
    </row>
    <row r="14" spans="1:16" ht="13">
      <c r="A14" s="75"/>
      <c r="B14" s="75" t="s">
        <v>64</v>
      </c>
      <c r="C14" s="75"/>
      <c r="D14" s="74"/>
      <c r="E14" s="75" t="s">
        <v>185</v>
      </c>
      <c r="F14" s="75"/>
      <c r="G14" s="74"/>
      <c r="H14" s="75" t="s">
        <v>136</v>
      </c>
      <c r="I14" s="75"/>
      <c r="J14" s="74"/>
      <c r="K14" s="75" t="s">
        <v>68</v>
      </c>
      <c r="L14" s="75"/>
      <c r="M14" s="74" t="s">
        <v>292</v>
      </c>
      <c r="N14" s="75" t="s">
        <v>98</v>
      </c>
      <c r="O14" s="75"/>
      <c r="P14" s="75"/>
    </row>
    <row r="15" spans="1:16" ht="13">
      <c r="A15" s="75"/>
      <c r="B15" s="75" t="s">
        <v>65</v>
      </c>
      <c r="C15" s="75"/>
      <c r="D15" s="74"/>
      <c r="E15" s="75" t="s">
        <v>205</v>
      </c>
      <c r="F15" s="75"/>
      <c r="G15" s="74"/>
      <c r="H15" s="75" t="s">
        <v>144</v>
      </c>
      <c r="I15" s="75"/>
      <c r="J15" s="74"/>
      <c r="K15" s="75" t="s">
        <v>118</v>
      </c>
      <c r="L15" s="75"/>
      <c r="M15" s="74"/>
      <c r="N15" s="75" t="s">
        <v>123</v>
      </c>
      <c r="O15" s="75"/>
      <c r="P15" s="75"/>
    </row>
    <row r="16" spans="1:16" ht="13">
      <c r="A16" s="75"/>
      <c r="B16" s="75" t="s">
        <v>72</v>
      </c>
      <c r="C16" s="75"/>
      <c r="D16" s="74"/>
      <c r="E16" s="75" t="s">
        <v>235</v>
      </c>
      <c r="F16" s="75"/>
      <c r="G16" s="74"/>
      <c r="H16" s="75" t="s">
        <v>145</v>
      </c>
      <c r="I16" s="75"/>
      <c r="J16" s="74"/>
      <c r="K16" s="75" t="s">
        <v>149</v>
      </c>
      <c r="L16" s="75"/>
      <c r="M16" s="74"/>
      <c r="N16" s="75" t="s">
        <v>141</v>
      </c>
      <c r="O16" s="75"/>
      <c r="P16" s="75"/>
    </row>
    <row r="17" spans="1:16" ht="13">
      <c r="A17" s="75"/>
      <c r="B17" s="75" t="s">
        <v>73</v>
      </c>
      <c r="C17" s="75"/>
      <c r="D17" s="74"/>
      <c r="E17" s="75"/>
      <c r="F17" s="75"/>
      <c r="G17" s="74"/>
      <c r="H17" s="75" t="s">
        <v>153</v>
      </c>
      <c r="I17" s="75"/>
      <c r="J17" s="74"/>
      <c r="K17" s="75" t="s">
        <v>181</v>
      </c>
      <c r="L17" s="75"/>
      <c r="M17" s="74"/>
      <c r="N17" s="75" t="s">
        <v>147</v>
      </c>
      <c r="O17" s="75"/>
      <c r="P17" s="75"/>
    </row>
    <row r="18" spans="1:16" ht="13">
      <c r="A18" s="75"/>
      <c r="B18" s="75" t="s">
        <v>96</v>
      </c>
      <c r="C18" s="75"/>
      <c r="D18" s="74"/>
      <c r="E18" s="75"/>
      <c r="F18" s="75"/>
      <c r="G18" s="74"/>
      <c r="H18" s="75" t="s">
        <v>183</v>
      </c>
      <c r="I18" s="75"/>
      <c r="J18" s="74" t="s">
        <v>275</v>
      </c>
      <c r="K18" s="75" t="s">
        <v>10</v>
      </c>
      <c r="L18" s="75"/>
      <c r="M18" s="74"/>
      <c r="N18" s="75" t="s">
        <v>156</v>
      </c>
      <c r="O18" s="75"/>
      <c r="P18" s="75"/>
    </row>
    <row r="19" spans="1:16" ht="13">
      <c r="A19" s="75"/>
      <c r="B19" s="75" t="s">
        <v>97</v>
      </c>
      <c r="C19" s="75"/>
      <c r="D19" s="74" t="s">
        <v>280</v>
      </c>
      <c r="E19" s="75" t="s">
        <v>11</v>
      </c>
      <c r="F19" s="75"/>
      <c r="G19" s="74"/>
      <c r="H19" s="75" t="s">
        <v>186</v>
      </c>
      <c r="I19" s="75"/>
      <c r="J19" s="74"/>
      <c r="K19" s="75" t="s">
        <v>27</v>
      </c>
      <c r="L19" s="75"/>
      <c r="M19" s="74"/>
      <c r="N19" s="75" t="s">
        <v>166</v>
      </c>
      <c r="O19" s="75"/>
      <c r="P19" s="75"/>
    </row>
    <row r="20" spans="1:16" ht="13">
      <c r="A20" s="75"/>
      <c r="B20" s="75" t="s">
        <v>104</v>
      </c>
      <c r="C20" s="75"/>
      <c r="D20" s="74"/>
      <c r="E20" s="75" t="s">
        <v>52</v>
      </c>
      <c r="F20" s="75"/>
      <c r="G20" s="74"/>
      <c r="H20" s="75" t="s">
        <v>201</v>
      </c>
      <c r="I20" s="75"/>
      <c r="J20" s="74"/>
      <c r="K20" s="75" t="s">
        <v>34</v>
      </c>
      <c r="L20" s="75"/>
      <c r="M20" s="74"/>
      <c r="N20" s="75" t="s">
        <v>170</v>
      </c>
      <c r="O20" s="75"/>
      <c r="P20" s="75"/>
    </row>
    <row r="21" spans="1:16" ht="13">
      <c r="A21" s="75"/>
      <c r="B21" s="75" t="s">
        <v>117</v>
      </c>
      <c r="C21" s="75"/>
      <c r="D21" s="74"/>
      <c r="E21" s="75" t="s">
        <v>70</v>
      </c>
      <c r="F21" s="75"/>
      <c r="G21" s="74"/>
      <c r="H21" s="75" t="s">
        <v>208</v>
      </c>
      <c r="I21" s="75"/>
      <c r="J21" s="74"/>
      <c r="K21" s="75" t="s">
        <v>109</v>
      </c>
      <c r="L21" s="75"/>
      <c r="M21" s="74" t="s">
        <v>293</v>
      </c>
      <c r="N21" s="75" t="s">
        <v>14</v>
      </c>
      <c r="O21" s="75"/>
      <c r="P21" s="75"/>
    </row>
    <row r="22" spans="1:16" ht="13">
      <c r="A22" s="75"/>
      <c r="B22" s="75" t="s">
        <v>142</v>
      </c>
      <c r="C22" s="75"/>
      <c r="D22" s="74"/>
      <c r="E22" s="75" t="s">
        <v>79</v>
      </c>
      <c r="F22" s="75"/>
      <c r="G22" s="74"/>
      <c r="H22" s="75" t="s">
        <v>210</v>
      </c>
      <c r="I22" s="75"/>
      <c r="J22" s="74"/>
      <c r="K22" s="75" t="s">
        <v>111</v>
      </c>
      <c r="L22" s="75"/>
      <c r="M22" s="74"/>
      <c r="N22" s="75" t="s">
        <v>60</v>
      </c>
      <c r="O22" s="75"/>
      <c r="P22" s="75"/>
    </row>
    <row r="23" spans="1:16" ht="13">
      <c r="A23" s="75"/>
      <c r="B23" s="75" t="s">
        <v>151</v>
      </c>
      <c r="C23" s="75"/>
      <c r="D23" s="74"/>
      <c r="E23" s="75" t="s">
        <v>81</v>
      </c>
      <c r="F23" s="75"/>
      <c r="G23" s="74"/>
      <c r="H23" s="75" t="s">
        <v>234</v>
      </c>
      <c r="I23" s="75"/>
      <c r="J23" s="74"/>
      <c r="K23" s="75" t="s">
        <v>138</v>
      </c>
      <c r="L23" s="75"/>
      <c r="M23" s="74"/>
      <c r="N23" s="75" t="s">
        <v>87</v>
      </c>
      <c r="O23" s="75"/>
      <c r="P23" s="75"/>
    </row>
    <row r="24" spans="1:16" ht="13">
      <c r="A24" s="75"/>
      <c r="B24" s="75" t="s">
        <v>179</v>
      </c>
      <c r="C24" s="75"/>
      <c r="D24" s="74"/>
      <c r="E24" s="75" t="s">
        <v>84</v>
      </c>
      <c r="F24" s="75"/>
      <c r="G24" s="74"/>
      <c r="H24" s="75" t="s">
        <v>238</v>
      </c>
      <c r="I24" s="75"/>
      <c r="J24" s="74"/>
      <c r="K24" s="75" t="s">
        <v>157</v>
      </c>
      <c r="L24" s="75"/>
      <c r="M24" s="74"/>
      <c r="N24" s="75" t="s">
        <v>164</v>
      </c>
      <c r="O24" s="75"/>
      <c r="P24" s="75"/>
    </row>
    <row r="25" spans="1:16" ht="13">
      <c r="A25" s="75"/>
      <c r="B25" s="75" t="s">
        <v>294</v>
      </c>
      <c r="C25" s="75"/>
      <c r="D25" s="74"/>
      <c r="E25" s="75" t="s">
        <v>100</v>
      </c>
      <c r="F25" s="75"/>
      <c r="G25" s="74"/>
      <c r="H25" s="75" t="s">
        <v>249</v>
      </c>
      <c r="I25" s="75"/>
      <c r="J25" s="74"/>
      <c r="K25" s="75" t="s">
        <v>169</v>
      </c>
      <c r="L25" s="75"/>
      <c r="M25" s="74"/>
      <c r="N25" s="75" t="s">
        <v>176</v>
      </c>
      <c r="O25" s="75"/>
      <c r="P25" s="75"/>
    </row>
    <row r="26" spans="1:16" ht="13">
      <c r="A26" s="75"/>
      <c r="B26" s="75" t="s">
        <v>189</v>
      </c>
      <c r="C26" s="75"/>
      <c r="D26" s="74"/>
      <c r="E26" s="75" t="s">
        <v>108</v>
      </c>
      <c r="F26" s="75"/>
      <c r="G26" s="74"/>
      <c r="H26" s="75" t="s">
        <v>250</v>
      </c>
      <c r="I26" s="75"/>
      <c r="J26" s="74"/>
      <c r="K26" s="75" t="s">
        <v>212</v>
      </c>
      <c r="L26" s="75"/>
      <c r="M26" s="74"/>
      <c r="N26" s="75" t="s">
        <v>194</v>
      </c>
      <c r="O26" s="75"/>
      <c r="P26" s="75"/>
    </row>
    <row r="27" spans="1:16" ht="13">
      <c r="A27" s="75"/>
      <c r="B27" s="75" t="s">
        <v>190</v>
      </c>
      <c r="C27" s="75"/>
      <c r="D27" s="74"/>
      <c r="E27" s="75" t="s">
        <v>113</v>
      </c>
      <c r="F27" s="75"/>
      <c r="G27" s="74" t="s">
        <v>262</v>
      </c>
      <c r="H27" s="75" t="s">
        <v>16</v>
      </c>
      <c r="I27" s="75"/>
      <c r="J27" s="74" t="s">
        <v>276</v>
      </c>
      <c r="K27" s="75" t="s">
        <v>41</v>
      </c>
      <c r="L27" s="75"/>
      <c r="M27" s="74"/>
      <c r="N27" s="75" t="s">
        <v>226</v>
      </c>
      <c r="O27" s="75"/>
      <c r="P27" s="75"/>
    </row>
    <row r="28" spans="1:16" ht="13">
      <c r="A28" s="75"/>
      <c r="B28" s="75" t="s">
        <v>191</v>
      </c>
      <c r="C28" s="75"/>
      <c r="D28" s="74"/>
      <c r="E28" s="75" t="s">
        <v>114</v>
      </c>
      <c r="F28" s="75"/>
      <c r="G28" s="74"/>
      <c r="H28" s="75" t="s">
        <v>47</v>
      </c>
      <c r="I28" s="75"/>
      <c r="J28" s="74"/>
      <c r="K28" s="75" t="s">
        <v>46</v>
      </c>
      <c r="L28" s="75"/>
      <c r="M28" s="74"/>
      <c r="N28" s="75" t="s">
        <v>227</v>
      </c>
      <c r="O28" s="75"/>
      <c r="P28" s="75"/>
    </row>
    <row r="29" spans="1:16" ht="13">
      <c r="A29" s="75"/>
      <c r="B29" s="75" t="s">
        <v>193</v>
      </c>
      <c r="C29" s="75"/>
      <c r="D29" s="74"/>
      <c r="E29" s="75" t="s">
        <v>119</v>
      </c>
      <c r="F29" s="75"/>
      <c r="G29" s="74"/>
      <c r="H29" s="75" t="s">
        <v>50</v>
      </c>
      <c r="I29" s="75"/>
      <c r="J29" s="74"/>
      <c r="K29" s="75" t="s">
        <v>110</v>
      </c>
      <c r="L29" s="75"/>
      <c r="M29" s="74"/>
      <c r="N29" s="75" t="s">
        <v>233</v>
      </c>
      <c r="O29" s="75"/>
      <c r="P29" s="75"/>
    </row>
    <row r="30" spans="1:16" ht="13">
      <c r="A30" s="75"/>
      <c r="B30" s="75" t="s">
        <v>204</v>
      </c>
      <c r="C30" s="75"/>
      <c r="D30" s="74"/>
      <c r="E30" s="75" t="s">
        <v>127</v>
      </c>
      <c r="F30" s="75"/>
      <c r="G30" s="74"/>
      <c r="H30" s="75" t="s">
        <v>51</v>
      </c>
      <c r="I30" s="75"/>
      <c r="J30" s="74"/>
      <c r="K30" s="75" t="s">
        <v>126</v>
      </c>
      <c r="L30" s="75"/>
      <c r="M30" s="74"/>
      <c r="N30" s="75" t="s">
        <v>246</v>
      </c>
      <c r="O30" s="75"/>
      <c r="P30" s="75"/>
    </row>
    <row r="31" spans="1:16" ht="13">
      <c r="A31" s="75"/>
      <c r="B31" s="75" t="s">
        <v>228</v>
      </c>
      <c r="C31" s="75"/>
      <c r="D31" s="74"/>
      <c r="E31" s="75" t="s">
        <v>133</v>
      </c>
      <c r="F31" s="75"/>
      <c r="G31" s="74"/>
      <c r="H31" s="75" t="s">
        <v>59</v>
      </c>
      <c r="I31" s="75"/>
      <c r="J31" s="74"/>
      <c r="K31" s="75" t="s">
        <v>137</v>
      </c>
      <c r="L31" s="75"/>
      <c r="M31" s="74"/>
      <c r="N31" s="75"/>
      <c r="O31" s="75"/>
      <c r="P31" s="75"/>
    </row>
    <row r="32" spans="1:16" ht="13">
      <c r="A32" s="75"/>
      <c r="B32" s="75" t="s">
        <v>232</v>
      </c>
      <c r="C32" s="75"/>
      <c r="D32" s="74"/>
      <c r="E32" s="75" t="s">
        <v>167</v>
      </c>
      <c r="F32" s="75"/>
      <c r="G32" s="74"/>
      <c r="H32" s="75" t="s">
        <v>69</v>
      </c>
      <c r="I32" s="75"/>
      <c r="J32" s="74"/>
      <c r="K32" s="75" t="s">
        <v>154</v>
      </c>
      <c r="L32" s="75"/>
      <c r="M32" s="74"/>
      <c r="N32" s="75"/>
      <c r="O32" s="75"/>
      <c r="P32" s="75"/>
    </row>
    <row r="33" spans="1:16" ht="13">
      <c r="A33" s="75"/>
      <c r="B33" s="75" t="s">
        <v>240</v>
      </c>
      <c r="C33" s="75"/>
      <c r="D33" s="74"/>
      <c r="E33" s="75" t="s">
        <v>197</v>
      </c>
      <c r="F33" s="75"/>
      <c r="G33" s="74"/>
      <c r="H33" s="75" t="s">
        <v>77</v>
      </c>
      <c r="I33" s="75"/>
      <c r="J33" s="74"/>
      <c r="K33" s="75" t="s">
        <v>175</v>
      </c>
      <c r="L33" s="75"/>
      <c r="M33" s="74"/>
      <c r="N33" s="75"/>
      <c r="O33" s="75"/>
      <c r="P33" s="75"/>
    </row>
    <row r="34" spans="1:16" ht="13">
      <c r="A34" s="74" t="s">
        <v>269</v>
      </c>
      <c r="B34" s="75" t="s">
        <v>31</v>
      </c>
      <c r="C34" s="75"/>
      <c r="D34" s="74"/>
      <c r="E34" s="75" t="s">
        <v>216</v>
      </c>
      <c r="F34" s="75"/>
      <c r="G34" s="74"/>
      <c r="H34" s="75" t="s">
        <v>88</v>
      </c>
      <c r="I34" s="75"/>
      <c r="J34" s="74"/>
      <c r="K34" s="75" t="s">
        <v>203</v>
      </c>
      <c r="L34" s="75"/>
      <c r="M34" s="74"/>
      <c r="N34" s="75"/>
      <c r="O34" s="75"/>
      <c r="P34" s="75"/>
    </row>
    <row r="35" spans="1:16" ht="13">
      <c r="A35" s="75"/>
      <c r="B35" s="75" t="s">
        <v>61</v>
      </c>
      <c r="C35" s="75"/>
      <c r="D35" s="74"/>
      <c r="E35" s="75" t="s">
        <v>218</v>
      </c>
      <c r="F35" s="75"/>
      <c r="G35" s="74"/>
      <c r="H35" s="75" t="s">
        <v>196</v>
      </c>
      <c r="I35" s="75"/>
      <c r="J35" s="74"/>
      <c r="K35" s="75" t="s">
        <v>222</v>
      </c>
      <c r="L35" s="75"/>
      <c r="M35" s="74"/>
      <c r="N35" s="75"/>
      <c r="O35" s="75"/>
      <c r="P35" s="75"/>
    </row>
    <row r="36" spans="1:16" ht="13">
      <c r="A36" s="75"/>
      <c r="B36" s="75" t="s">
        <v>76</v>
      </c>
      <c r="C36" s="75"/>
      <c r="D36" s="74"/>
      <c r="E36" s="75" t="s">
        <v>237</v>
      </c>
      <c r="F36" s="75"/>
      <c r="G36" s="74" t="s">
        <v>263</v>
      </c>
      <c r="H36" s="75" t="s">
        <v>13</v>
      </c>
      <c r="I36" s="75"/>
      <c r="J36" s="74"/>
      <c r="K36" s="75" t="s">
        <v>224</v>
      </c>
      <c r="L36" s="75"/>
      <c r="M36" s="74"/>
      <c r="N36" s="75"/>
      <c r="O36" s="75"/>
      <c r="P36" s="75"/>
    </row>
    <row r="37" spans="1:16" ht="13">
      <c r="A37" s="75"/>
      <c r="B37" s="75" t="s">
        <v>99</v>
      </c>
      <c r="C37" s="75"/>
      <c r="D37" s="74" t="s">
        <v>281</v>
      </c>
      <c r="E37" s="75" t="s">
        <v>12</v>
      </c>
      <c r="F37" s="75"/>
      <c r="G37" s="74"/>
      <c r="H37" s="75" t="s">
        <v>75</v>
      </c>
      <c r="I37" s="75"/>
      <c r="J37" s="74"/>
      <c r="K37" s="75" t="s">
        <v>245</v>
      </c>
      <c r="L37" s="75"/>
      <c r="M37" s="74"/>
      <c r="N37" s="75"/>
      <c r="O37" s="75"/>
      <c r="P37" s="75"/>
    </row>
    <row r="38" spans="1:16" ht="13">
      <c r="A38" s="75"/>
      <c r="B38" s="75" t="s">
        <v>106</v>
      </c>
      <c r="C38" s="75"/>
      <c r="D38" s="74"/>
      <c r="E38" s="75" t="s">
        <v>15</v>
      </c>
      <c r="F38" s="75"/>
      <c r="G38" s="74"/>
      <c r="H38" s="75" t="s">
        <v>131</v>
      </c>
      <c r="I38" s="75"/>
      <c r="J38" s="74" t="s">
        <v>277</v>
      </c>
      <c r="K38" s="75" t="s">
        <v>20</v>
      </c>
      <c r="L38" s="75"/>
      <c r="M38" s="74"/>
      <c r="N38" s="75"/>
      <c r="O38" s="75"/>
      <c r="P38" s="75"/>
    </row>
    <row r="39" spans="1:16" ht="13">
      <c r="A39" s="75"/>
      <c r="B39" s="75" t="s">
        <v>146</v>
      </c>
      <c r="C39" s="75"/>
      <c r="D39" s="74"/>
      <c r="E39" s="75" t="s">
        <v>37</v>
      </c>
      <c r="F39" s="75"/>
      <c r="G39" s="74"/>
      <c r="H39" s="75" t="s">
        <v>152</v>
      </c>
      <c r="I39" s="75"/>
      <c r="J39" s="74"/>
      <c r="K39" s="75" t="s">
        <v>24</v>
      </c>
      <c r="L39" s="75"/>
      <c r="M39" s="74"/>
      <c r="N39" s="75"/>
      <c r="O39" s="75"/>
      <c r="P39" s="75"/>
    </row>
    <row r="40" spans="1:16" ht="13">
      <c r="A40" s="75"/>
      <c r="B40" s="75" t="s">
        <v>161</v>
      </c>
      <c r="C40" s="75"/>
      <c r="D40" s="74"/>
      <c r="E40" s="75" t="s">
        <v>63</v>
      </c>
      <c r="F40" s="75"/>
      <c r="G40" s="74"/>
      <c r="H40" s="75" t="s">
        <v>214</v>
      </c>
      <c r="I40" s="75"/>
      <c r="J40" s="74"/>
      <c r="K40" s="75" t="s">
        <v>26</v>
      </c>
      <c r="L40" s="75"/>
      <c r="M40" s="74"/>
      <c r="N40" s="75"/>
      <c r="O40" s="75"/>
      <c r="P40" s="75"/>
    </row>
    <row r="41" spans="1:16" ht="13">
      <c r="A41" s="75"/>
      <c r="B41" s="75" t="s">
        <v>171</v>
      </c>
      <c r="C41" s="75"/>
      <c r="D41" s="74"/>
      <c r="E41" s="75" t="s">
        <v>93</v>
      </c>
      <c r="F41" s="75"/>
      <c r="G41" s="74"/>
      <c r="H41" s="75" t="s">
        <v>229</v>
      </c>
      <c r="I41" s="75"/>
      <c r="J41" s="74"/>
      <c r="K41" s="75" t="s">
        <v>66</v>
      </c>
      <c r="L41" s="75"/>
      <c r="M41" s="74"/>
      <c r="N41" s="75"/>
      <c r="O41" s="75"/>
      <c r="P41" s="75"/>
    </row>
    <row r="42" spans="1:16" ht="13">
      <c r="A42" s="74" t="s">
        <v>295</v>
      </c>
      <c r="B42" s="75" t="s">
        <v>19</v>
      </c>
      <c r="C42" s="75"/>
      <c r="D42" s="74"/>
      <c r="E42" s="75" t="s">
        <v>94</v>
      </c>
      <c r="F42" s="75"/>
      <c r="G42" s="74"/>
      <c r="H42" s="75" t="s">
        <v>247</v>
      </c>
      <c r="I42" s="75"/>
      <c r="J42" s="74"/>
      <c r="K42" s="75" t="s">
        <v>90</v>
      </c>
      <c r="L42" s="75"/>
      <c r="M42" s="74"/>
      <c r="N42" s="75"/>
      <c r="O42" s="75"/>
      <c r="P42" s="75"/>
    </row>
    <row r="43" spans="1:16" ht="13">
      <c r="A43" s="75"/>
      <c r="B43" s="75" t="s">
        <v>35</v>
      </c>
      <c r="C43" s="75"/>
      <c r="D43" s="74"/>
      <c r="E43" s="75" t="s">
        <v>105</v>
      </c>
      <c r="F43" s="75"/>
      <c r="G43" s="74" t="s">
        <v>264</v>
      </c>
      <c r="H43" s="75" t="s">
        <v>38</v>
      </c>
      <c r="I43" s="75"/>
      <c r="J43" s="74"/>
      <c r="K43" s="75" t="s">
        <v>115</v>
      </c>
      <c r="L43" s="75"/>
      <c r="M43" s="74"/>
      <c r="N43" s="75"/>
      <c r="O43" s="75"/>
      <c r="P43" s="75"/>
    </row>
    <row r="44" spans="1:16" ht="13">
      <c r="A44" s="75"/>
      <c r="B44" s="75" t="s">
        <v>39</v>
      </c>
      <c r="C44" s="75"/>
      <c r="D44" s="74"/>
      <c r="E44" s="75" t="s">
        <v>116</v>
      </c>
      <c r="F44" s="75"/>
      <c r="G44" s="74"/>
      <c r="H44" s="75" t="s">
        <v>129</v>
      </c>
      <c r="I44" s="75"/>
      <c r="J44" s="74"/>
      <c r="K44" s="75" t="s">
        <v>124</v>
      </c>
      <c r="L44" s="75"/>
      <c r="M44" s="74"/>
      <c r="N44" s="75"/>
      <c r="O44" s="75"/>
      <c r="P44" s="75"/>
    </row>
    <row r="45" spans="1:16" ht="13">
      <c r="A45" s="75"/>
      <c r="B45" s="75" t="s">
        <v>53</v>
      </c>
      <c r="C45" s="75"/>
      <c r="D45" s="74"/>
      <c r="E45" s="75" t="s">
        <v>140</v>
      </c>
      <c r="F45" s="75"/>
      <c r="G45" s="74"/>
      <c r="H45" s="75" t="s">
        <v>155</v>
      </c>
      <c r="I45" s="75"/>
      <c r="J45" s="74"/>
      <c r="K45" s="75" t="s">
        <v>168</v>
      </c>
      <c r="L45" s="75"/>
      <c r="M45" s="74"/>
      <c r="N45" s="75"/>
      <c r="O45" s="75"/>
      <c r="P45" s="75"/>
    </row>
    <row r="46" spans="1:16" ht="13">
      <c r="A46" s="75"/>
      <c r="B46" s="75" t="s">
        <v>57</v>
      </c>
      <c r="C46" s="75"/>
      <c r="D46" s="74"/>
      <c r="E46" s="75" t="s">
        <v>150</v>
      </c>
      <c r="F46" s="75"/>
      <c r="G46" s="74"/>
      <c r="H46" s="75" t="s">
        <v>209</v>
      </c>
      <c r="I46" s="75"/>
      <c r="J46" s="74"/>
      <c r="K46" s="75" t="s">
        <v>180</v>
      </c>
      <c r="L46" s="75"/>
      <c r="M46" s="74"/>
      <c r="N46" s="75"/>
      <c r="O46" s="75"/>
      <c r="P46" s="75"/>
    </row>
    <row r="47" spans="1:16" ht="13">
      <c r="A47" s="75"/>
      <c r="B47" s="75" t="s">
        <v>74</v>
      </c>
      <c r="C47" s="75"/>
      <c r="D47" s="74"/>
      <c r="E47" s="75" t="s">
        <v>178</v>
      </c>
      <c r="F47" s="75"/>
      <c r="G47" s="74"/>
      <c r="H47" s="75" t="s">
        <v>217</v>
      </c>
      <c r="I47" s="75"/>
      <c r="J47" s="74"/>
      <c r="K47" s="75" t="s">
        <v>198</v>
      </c>
      <c r="L47" s="75"/>
      <c r="M47" s="74"/>
      <c r="N47" s="75"/>
      <c r="O47" s="75"/>
      <c r="P47" s="75"/>
    </row>
    <row r="48" spans="1:16" ht="13">
      <c r="A48" s="75"/>
      <c r="B48" s="75" t="s">
        <v>82</v>
      </c>
      <c r="C48" s="75"/>
      <c r="D48" s="74"/>
      <c r="E48" s="75" t="s">
        <v>195</v>
      </c>
      <c r="F48" s="75"/>
      <c r="G48" s="74" t="s">
        <v>265</v>
      </c>
      <c r="H48" s="75" t="s">
        <v>32</v>
      </c>
      <c r="I48" s="75"/>
      <c r="J48" s="74"/>
      <c r="K48" s="75" t="s">
        <v>236</v>
      </c>
      <c r="L48" s="75"/>
      <c r="M48" s="74"/>
      <c r="N48" s="75"/>
      <c r="O48" s="75"/>
      <c r="P48" s="75"/>
    </row>
    <row r="49" spans="1:16" ht="13">
      <c r="A49" s="75"/>
      <c r="B49" s="75" t="s">
        <v>86</v>
      </c>
      <c r="C49" s="75"/>
      <c r="D49" s="74"/>
      <c r="E49" s="75" t="s">
        <v>200</v>
      </c>
      <c r="F49" s="75"/>
      <c r="G49" s="74"/>
      <c r="H49" s="75" t="s">
        <v>43</v>
      </c>
      <c r="I49" s="75"/>
      <c r="J49" s="74"/>
      <c r="K49" s="75"/>
      <c r="L49" s="75"/>
      <c r="M49" s="74"/>
      <c r="N49" s="75"/>
      <c r="O49" s="75"/>
      <c r="P49" s="75"/>
    </row>
    <row r="50" spans="1:16" ht="13">
      <c r="A50" s="75"/>
      <c r="B50" s="75" t="s">
        <v>103</v>
      </c>
      <c r="C50" s="75"/>
      <c r="D50" s="74"/>
      <c r="E50" s="75" t="s">
        <v>206</v>
      </c>
      <c r="F50" s="75"/>
      <c r="G50" s="74"/>
      <c r="H50" s="75" t="s">
        <v>45</v>
      </c>
      <c r="I50" s="75"/>
      <c r="J50" s="76" t="s">
        <v>296</v>
      </c>
      <c r="K50" s="75" t="s">
        <v>13</v>
      </c>
      <c r="L50" s="75"/>
      <c r="M50" s="74"/>
      <c r="N50" s="75"/>
      <c r="O50" s="75"/>
      <c r="P50" s="75"/>
    </row>
    <row r="51" spans="1:16" ht="13">
      <c r="A51" s="75"/>
      <c r="B51" s="75" t="s">
        <v>173</v>
      </c>
      <c r="C51" s="75"/>
      <c r="D51" s="74"/>
      <c r="E51" s="75" t="s">
        <v>211</v>
      </c>
      <c r="F51" s="75"/>
      <c r="G51" s="74"/>
      <c r="H51" s="75" t="s">
        <v>297</v>
      </c>
      <c r="I51" s="75"/>
      <c r="J51" s="74"/>
      <c r="K51" s="75" t="s">
        <v>26</v>
      </c>
      <c r="L51" s="75"/>
      <c r="M51" s="75"/>
      <c r="N51" s="75"/>
      <c r="O51" s="75"/>
      <c r="P51" s="75"/>
    </row>
    <row r="52" spans="1:16" ht="13">
      <c r="A52" s="75"/>
      <c r="B52" s="75" t="s">
        <v>174</v>
      </c>
      <c r="C52" s="75"/>
      <c r="D52" s="74"/>
      <c r="E52" s="75" t="s">
        <v>223</v>
      </c>
      <c r="F52" s="75"/>
      <c r="G52" s="74"/>
      <c r="H52" s="75" t="s">
        <v>89</v>
      </c>
      <c r="I52" s="75"/>
      <c r="J52" s="74"/>
      <c r="K52" s="75" t="s">
        <v>75</v>
      </c>
      <c r="L52" s="75"/>
      <c r="M52" s="75"/>
      <c r="N52" s="75"/>
      <c r="O52" s="75"/>
      <c r="P52" s="75"/>
    </row>
    <row r="53" spans="1:16" ht="13">
      <c r="A53" s="75"/>
      <c r="B53" s="75" t="s">
        <v>215</v>
      </c>
      <c r="C53" s="75"/>
      <c r="D53" s="74" t="s">
        <v>282</v>
      </c>
      <c r="E53" s="75" t="s">
        <v>23</v>
      </c>
      <c r="F53" s="75"/>
      <c r="G53" s="74"/>
      <c r="H53" s="75" t="s">
        <v>92</v>
      </c>
      <c r="I53" s="75"/>
      <c r="J53" s="74"/>
      <c r="K53" s="75" t="s">
        <v>115</v>
      </c>
      <c r="L53" s="75"/>
      <c r="M53" s="75"/>
      <c r="N53" s="75"/>
      <c r="O53" s="75"/>
      <c r="P53" s="75"/>
    </row>
    <row r="54" spans="1:16" ht="13">
      <c r="A54" s="75"/>
      <c r="B54" s="75" t="s">
        <v>241</v>
      </c>
      <c r="C54" s="75"/>
      <c r="D54" s="74"/>
      <c r="E54" s="75" t="s">
        <v>30</v>
      </c>
      <c r="F54" s="75"/>
      <c r="G54" s="74"/>
      <c r="H54" s="75" t="s">
        <v>101</v>
      </c>
      <c r="I54" s="75"/>
      <c r="J54" s="74"/>
      <c r="K54" s="75" t="s">
        <v>298</v>
      </c>
      <c r="L54" s="75"/>
      <c r="M54" s="75"/>
      <c r="N54" s="75"/>
      <c r="O54" s="75"/>
      <c r="P54" s="75"/>
    </row>
    <row r="55" spans="1:16" ht="13">
      <c r="A55" s="75"/>
      <c r="B55" s="75" t="s">
        <v>244</v>
      </c>
      <c r="C55" s="75"/>
      <c r="D55" s="74"/>
      <c r="E55" s="75" t="s">
        <v>85</v>
      </c>
      <c r="F55" s="75"/>
      <c r="G55" s="74"/>
      <c r="H55" s="75" t="s">
        <v>102</v>
      </c>
      <c r="I55" s="75"/>
      <c r="J55" s="74"/>
      <c r="K55" s="75" t="s">
        <v>299</v>
      </c>
      <c r="L55" s="75"/>
      <c r="M55" s="75"/>
      <c r="N55" s="75"/>
      <c r="O55" s="75"/>
      <c r="P55" s="75"/>
    </row>
    <row r="56" spans="1:16" ht="13">
      <c r="A56" s="74" t="s">
        <v>271</v>
      </c>
      <c r="B56" s="75" t="s">
        <v>33</v>
      </c>
      <c r="C56" s="75"/>
      <c r="D56" s="74"/>
      <c r="E56" s="75" t="s">
        <v>91</v>
      </c>
      <c r="F56" s="75"/>
      <c r="G56" s="74"/>
      <c r="H56" s="75" t="s">
        <v>130</v>
      </c>
      <c r="I56" s="75"/>
      <c r="J56" s="74"/>
      <c r="K56" s="75" t="s">
        <v>300</v>
      </c>
      <c r="L56" s="75"/>
      <c r="M56" s="75"/>
      <c r="N56" s="75"/>
      <c r="O56" s="75"/>
      <c r="P56" s="75"/>
    </row>
    <row r="57" spans="1:16" ht="13">
      <c r="A57" s="75"/>
      <c r="B57" s="75" t="s">
        <v>48</v>
      </c>
      <c r="C57" s="75"/>
      <c r="D57" s="74"/>
      <c r="E57" s="75" t="s">
        <v>132</v>
      </c>
      <c r="F57" s="75"/>
      <c r="G57" s="74"/>
      <c r="H57" s="75" t="s">
        <v>139</v>
      </c>
      <c r="I57" s="75"/>
      <c r="J57" s="74"/>
      <c r="K57" s="75" t="s">
        <v>301</v>
      </c>
      <c r="L57" s="75"/>
      <c r="M57" s="75"/>
      <c r="N57" s="75"/>
      <c r="O57" s="75"/>
      <c r="P57" s="75"/>
    </row>
    <row r="58" spans="1:16" ht="13">
      <c r="A58" s="75"/>
      <c r="B58" s="75" t="s">
        <v>95</v>
      </c>
      <c r="C58" s="75"/>
      <c r="D58" s="74"/>
      <c r="E58" s="75" t="s">
        <v>134</v>
      </c>
      <c r="F58" s="75"/>
      <c r="G58" s="74"/>
      <c r="H58" s="75" t="s">
        <v>143</v>
      </c>
      <c r="I58" s="75"/>
      <c r="J58" s="74"/>
      <c r="K58" s="75" t="s">
        <v>128</v>
      </c>
      <c r="L58" s="75"/>
      <c r="M58" s="75"/>
      <c r="N58" s="75"/>
      <c r="O58" s="75"/>
      <c r="P58" s="75"/>
    </row>
    <row r="59" spans="1:16" ht="13">
      <c r="A59" s="75"/>
      <c r="B59" s="75" t="s">
        <v>192</v>
      </c>
      <c r="C59" s="75"/>
      <c r="D59" s="74"/>
      <c r="E59" s="75" t="s">
        <v>148</v>
      </c>
      <c r="F59" s="75"/>
      <c r="G59" s="74"/>
      <c r="H59" s="75" t="s">
        <v>162</v>
      </c>
      <c r="I59" s="75"/>
      <c r="J59" s="74"/>
      <c r="K59" s="75" t="s">
        <v>131</v>
      </c>
      <c r="L59" s="75"/>
      <c r="M59" s="75"/>
      <c r="N59" s="75"/>
      <c r="O59" s="75"/>
      <c r="P59" s="75"/>
    </row>
    <row r="60" spans="1:16" ht="13">
      <c r="A60" s="75"/>
      <c r="B60" s="75" t="s">
        <v>239</v>
      </c>
      <c r="C60" s="75"/>
      <c r="D60" s="74"/>
      <c r="E60" s="75" t="s">
        <v>158</v>
      </c>
      <c r="F60" s="75"/>
      <c r="G60" s="74"/>
      <c r="H60" s="75" t="s">
        <v>163</v>
      </c>
      <c r="I60" s="75"/>
      <c r="J60" s="74"/>
      <c r="K60" s="75" t="s">
        <v>302</v>
      </c>
      <c r="L60" s="75"/>
      <c r="M60" s="75"/>
      <c r="N60" s="75"/>
      <c r="O60" s="75"/>
      <c r="P60" s="75"/>
    </row>
    <row r="61" spans="1:16" ht="13">
      <c r="A61" s="75"/>
      <c r="B61" s="75"/>
      <c r="C61" s="75"/>
      <c r="D61" s="74"/>
      <c r="E61" s="75" t="s">
        <v>219</v>
      </c>
      <c r="F61" s="75"/>
      <c r="G61" s="74"/>
      <c r="H61" s="75" t="s">
        <v>188</v>
      </c>
      <c r="I61" s="75"/>
      <c r="J61" s="74"/>
      <c r="K61" s="75" t="s">
        <v>168</v>
      </c>
      <c r="L61" s="75"/>
      <c r="M61" s="74"/>
      <c r="N61" s="75"/>
      <c r="O61" s="75"/>
      <c r="P61" s="75"/>
    </row>
    <row r="62" spans="1:16" ht="13">
      <c r="A62" s="75"/>
      <c r="B62" s="75"/>
      <c r="C62" s="75"/>
      <c r="D62" s="74"/>
      <c r="E62" s="75"/>
      <c r="F62" s="75"/>
      <c r="G62" s="74"/>
      <c r="H62" s="75" t="s">
        <v>199</v>
      </c>
      <c r="I62" s="75"/>
      <c r="J62" s="74"/>
      <c r="K62" s="75" t="s">
        <v>180</v>
      </c>
      <c r="L62" s="75"/>
      <c r="M62" s="74"/>
      <c r="N62" s="75"/>
      <c r="O62" s="75"/>
      <c r="P62" s="75"/>
    </row>
    <row r="63" spans="1:16" ht="13">
      <c r="A63" s="74"/>
      <c r="B63" s="75"/>
      <c r="C63" s="75"/>
      <c r="D63" s="75"/>
      <c r="E63" s="75"/>
      <c r="F63" s="75"/>
      <c r="G63" s="74"/>
      <c r="H63" s="75" t="s">
        <v>202</v>
      </c>
      <c r="I63" s="75"/>
      <c r="J63" s="74"/>
      <c r="K63" s="75" t="s">
        <v>303</v>
      </c>
      <c r="L63" s="75"/>
      <c r="M63" s="74"/>
      <c r="N63" s="75"/>
      <c r="O63" s="75"/>
      <c r="P63" s="75"/>
    </row>
    <row r="64" spans="1:16" ht="13">
      <c r="A64" s="74"/>
      <c r="B64" s="75"/>
      <c r="C64" s="75"/>
      <c r="D64" s="75"/>
      <c r="E64" s="75"/>
      <c r="F64" s="75"/>
      <c r="G64" s="74"/>
      <c r="H64" s="75" t="s">
        <v>225</v>
      </c>
      <c r="I64" s="75"/>
      <c r="J64" s="74"/>
      <c r="K64" s="75" t="s">
        <v>304</v>
      </c>
      <c r="L64" s="75"/>
      <c r="M64" s="74"/>
      <c r="N64" s="75"/>
      <c r="O64" s="75"/>
      <c r="P64" s="75"/>
    </row>
    <row r="65" spans="1:16" ht="13">
      <c r="A65" s="74"/>
      <c r="B65" s="75"/>
      <c r="C65" s="75"/>
      <c r="D65" s="75"/>
      <c r="E65" s="75"/>
      <c r="F65" s="75"/>
      <c r="G65" s="74"/>
      <c r="H65" s="75"/>
      <c r="I65" s="75"/>
      <c r="J65" s="74"/>
      <c r="K65" s="75" t="s">
        <v>229</v>
      </c>
      <c r="L65" s="75"/>
      <c r="M65" s="74"/>
      <c r="N65" s="75"/>
      <c r="O65" s="75"/>
      <c r="P65" s="75"/>
    </row>
    <row r="66" spans="1:16" ht="13">
      <c r="A66" s="74"/>
      <c r="B66" s="75"/>
      <c r="C66" s="75"/>
      <c r="D66" s="75"/>
      <c r="E66" s="75"/>
      <c r="F66" s="75"/>
      <c r="G66" s="74"/>
      <c r="H66" s="75"/>
      <c r="I66" s="75"/>
      <c r="J66" s="74"/>
      <c r="K66" s="75" t="s">
        <v>236</v>
      </c>
      <c r="L66" s="75"/>
      <c r="M66" s="74"/>
      <c r="N66" s="75"/>
      <c r="O66" s="75"/>
      <c r="P66" s="74"/>
    </row>
    <row r="67" spans="1:16" ht="13">
      <c r="A67" s="74"/>
      <c r="B67" s="75"/>
      <c r="C67" s="75"/>
      <c r="D67" s="75"/>
      <c r="E67" s="75"/>
      <c r="F67" s="75"/>
      <c r="G67" s="74"/>
      <c r="H67" s="75"/>
      <c r="I67" s="75"/>
      <c r="J67" s="74"/>
      <c r="K67" s="195" t="s">
        <v>248</v>
      </c>
      <c r="L67" s="75"/>
      <c r="M67" s="74"/>
      <c r="N67" s="75"/>
      <c r="O67" s="75"/>
      <c r="P67" s="75"/>
    </row>
    <row r="68" spans="1:16" ht="13">
      <c r="A68" s="74"/>
      <c r="B68" s="75"/>
      <c r="C68" s="75"/>
      <c r="D68" s="75"/>
      <c r="E68" s="75"/>
      <c r="F68" s="75"/>
      <c r="G68" s="74"/>
      <c r="H68" s="75"/>
      <c r="I68" s="75"/>
      <c r="J68" s="74"/>
      <c r="K68" s="75"/>
      <c r="L68" s="75"/>
      <c r="M68" s="74"/>
      <c r="N68" s="75"/>
      <c r="O68" s="75"/>
      <c r="P68" s="75"/>
    </row>
    <row r="69" spans="1:16" ht="13">
      <c r="A69" s="74"/>
      <c r="B69" s="75"/>
      <c r="C69" s="75"/>
      <c r="D69" s="75"/>
      <c r="E69" s="75"/>
      <c r="F69" s="75"/>
      <c r="G69" s="74"/>
      <c r="H69" s="75"/>
      <c r="I69" s="75"/>
      <c r="J69" s="79" t="s">
        <v>305</v>
      </c>
      <c r="K69" s="75"/>
      <c r="L69" s="75"/>
      <c r="M69" s="74"/>
      <c r="N69" s="75"/>
      <c r="O69" s="75"/>
      <c r="P69" s="75"/>
    </row>
  </sheetData>
  <sheetProtection sheet="1" selectLockedCells="1"/>
  <pageMargins left="0.7" right="0.7" top="0.78740157499999996" bottom="0.78740157499999996" header="0.3" footer="0.3"/>
  <pageSetup paperSize="9" scale="50" orientation="landscape" r:id="rId1"/>
  <headerFooter>
    <oddFooter>&amp;LForm 31-1-8-en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10"/>
      <c r="B1" s="110"/>
      <c r="C1" s="110"/>
      <c r="D1" s="110"/>
      <c r="E1" s="110"/>
      <c r="F1" s="110"/>
      <c r="G1" s="110"/>
    </row>
    <row r="2" spans="1:7" ht="72" customHeight="1">
      <c r="A2" s="110"/>
      <c r="B2" s="293" t="s">
        <v>338</v>
      </c>
      <c r="C2" s="294"/>
      <c r="D2" s="294"/>
      <c r="E2" s="294"/>
      <c r="F2" s="294"/>
      <c r="G2" s="294"/>
    </row>
    <row r="3" spans="1:7" ht="16.5" customHeight="1">
      <c r="A3" s="110"/>
      <c r="B3" s="110"/>
      <c r="C3" s="110"/>
      <c r="D3" s="110"/>
      <c r="E3" s="110"/>
      <c r="F3" s="110"/>
      <c r="G3" s="110"/>
    </row>
    <row r="4" spans="1:7" ht="21.25" customHeight="1">
      <c r="A4" s="110"/>
      <c r="B4" s="295" t="s">
        <v>339</v>
      </c>
      <c r="C4" s="295"/>
      <c r="D4" s="111"/>
      <c r="E4" s="111"/>
      <c r="F4" s="111"/>
      <c r="G4" s="111"/>
    </row>
    <row r="5" spans="1:7" ht="55.15" customHeight="1">
      <c r="A5" s="110"/>
      <c r="B5" s="292" t="s">
        <v>432</v>
      </c>
      <c r="C5" s="292"/>
      <c r="D5" s="292"/>
      <c r="E5" s="111"/>
      <c r="F5" s="111"/>
      <c r="G5" s="111"/>
    </row>
    <row r="6" spans="1:7" ht="16.5" customHeight="1">
      <c r="A6" s="110"/>
      <c r="B6" s="112"/>
      <c r="C6" s="111"/>
      <c r="D6" s="111"/>
      <c r="E6" s="111"/>
      <c r="F6" s="111"/>
      <c r="G6" s="111"/>
    </row>
    <row r="7" spans="1:7" ht="35.5" customHeight="1">
      <c r="A7" s="110"/>
      <c r="B7" s="292" t="s">
        <v>340</v>
      </c>
      <c r="C7" s="292"/>
      <c r="D7" s="292"/>
      <c r="E7" s="111"/>
      <c r="F7" s="111"/>
      <c r="G7" s="111"/>
    </row>
    <row r="8" spans="1:7" ht="16.5" customHeight="1">
      <c r="B8" s="110"/>
      <c r="C8" s="110"/>
      <c r="D8" s="110"/>
      <c r="E8" s="111"/>
      <c r="F8" s="111"/>
      <c r="G8" s="111"/>
    </row>
    <row r="9" spans="1:7" ht="20">
      <c r="B9" s="113" t="s">
        <v>341</v>
      </c>
      <c r="C9" s="114" t="s">
        <v>342</v>
      </c>
      <c r="D9" s="115"/>
      <c r="E9" s="111"/>
      <c r="F9" s="111"/>
      <c r="G9" s="111"/>
    </row>
    <row r="10" spans="1:7" ht="15" customHeight="1">
      <c r="B10" s="116" t="s">
        <v>343</v>
      </c>
      <c r="C10" s="117" t="s">
        <v>344</v>
      </c>
      <c r="D10" s="118"/>
      <c r="E10" s="111"/>
      <c r="F10" s="111"/>
      <c r="G10" s="111"/>
    </row>
    <row r="11" spans="1:7" ht="15" customHeight="1">
      <c r="B11" s="116" t="s">
        <v>345</v>
      </c>
      <c r="C11" s="117" t="s">
        <v>346</v>
      </c>
      <c r="D11" s="118"/>
      <c r="E11" s="111"/>
      <c r="F11" s="111"/>
      <c r="G11" s="111"/>
    </row>
    <row r="12" spans="1:7" ht="15" customHeight="1">
      <c r="B12" s="116" t="s">
        <v>347</v>
      </c>
      <c r="C12" s="117" t="s">
        <v>348</v>
      </c>
      <c r="D12" s="118"/>
      <c r="E12" s="111"/>
      <c r="F12" s="111"/>
      <c r="G12" s="111"/>
    </row>
    <row r="13" spans="1:7" ht="15" customHeight="1">
      <c r="B13" s="116" t="s">
        <v>349</v>
      </c>
      <c r="C13" s="117" t="s">
        <v>350</v>
      </c>
      <c r="D13" s="118"/>
      <c r="E13" s="111"/>
      <c r="F13" s="111"/>
      <c r="G13" s="111"/>
    </row>
    <row r="14" spans="1:7" ht="16.5" customHeight="1">
      <c r="B14" s="112"/>
      <c r="C14" s="111"/>
      <c r="D14" s="111"/>
      <c r="E14" s="111"/>
      <c r="F14" s="111"/>
      <c r="G14" s="111"/>
    </row>
    <row r="15" spans="1:7" ht="25.5" customHeight="1">
      <c r="B15" s="295" t="s">
        <v>351</v>
      </c>
      <c r="C15" s="295"/>
      <c r="D15" s="111"/>
      <c r="E15" s="111"/>
      <c r="F15" s="111"/>
      <c r="G15" s="111"/>
    </row>
    <row r="16" spans="1:7" ht="81.75" customHeight="1">
      <c r="B16" s="197" t="s">
        <v>352</v>
      </c>
      <c r="C16" s="197"/>
      <c r="D16" s="197"/>
      <c r="E16" s="197"/>
      <c r="F16" s="197"/>
      <c r="G16" s="197"/>
    </row>
    <row r="17" spans="1:4" ht="20">
      <c r="A17" s="119"/>
      <c r="B17" s="114" t="s">
        <v>353</v>
      </c>
      <c r="C17" s="113" t="s">
        <v>354</v>
      </c>
      <c r="D17" s="113" t="s">
        <v>355</v>
      </c>
    </row>
    <row r="18" spans="1:4" ht="15" customHeight="1">
      <c r="A18" s="119"/>
      <c r="B18" s="116" t="s">
        <v>356</v>
      </c>
      <c r="C18" s="117" t="s">
        <v>357</v>
      </c>
      <c r="D18" s="117" t="s">
        <v>4</v>
      </c>
    </row>
    <row r="19" spans="1:4" ht="15" customHeight="1">
      <c r="A19" s="119"/>
      <c r="B19" s="120" t="s">
        <v>358</v>
      </c>
      <c r="C19" s="117" t="s">
        <v>359</v>
      </c>
      <c r="D19" s="117" t="s">
        <v>5</v>
      </c>
    </row>
    <row r="20" spans="1:4" ht="15" customHeight="1">
      <c r="A20" s="119"/>
      <c r="B20" s="120" t="s">
        <v>360</v>
      </c>
      <c r="C20" s="117" t="s">
        <v>350</v>
      </c>
      <c r="D20" s="117" t="s">
        <v>6</v>
      </c>
    </row>
    <row r="21" spans="1:4" ht="14.5">
      <c r="A21" s="119"/>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workbookViewId="0">
      <selection activeCell="F3" sqref="F3"/>
    </sheetView>
  </sheetViews>
  <sheetFormatPr defaultColWidth="12" defaultRowHeight="12.5"/>
  <cols>
    <col min="1" max="1" width="34.44140625" style="15" customWidth="1"/>
    <col min="2" max="2" width="60" style="15" customWidth="1"/>
    <col min="3" max="3" width="61.44140625" style="15" bestFit="1" customWidth="1"/>
    <col min="4" max="4" width="13.77734375" style="15" bestFit="1" customWidth="1"/>
    <col min="5" max="5" width="18.33203125" style="15" bestFit="1" customWidth="1"/>
    <col min="6" max="6" width="23.44140625" style="15" bestFit="1" customWidth="1"/>
    <col min="7" max="7" width="31.6640625" style="15" customWidth="1"/>
    <col min="8" max="16384" width="12" style="15"/>
  </cols>
  <sheetData>
    <row r="1" spans="1:8" s="14" customFormat="1" ht="13">
      <c r="A1" s="14" t="s">
        <v>7</v>
      </c>
      <c r="B1" s="14" t="s">
        <v>8</v>
      </c>
      <c r="C1" s="14" t="s">
        <v>252</v>
      </c>
      <c r="D1" s="14" t="s">
        <v>253</v>
      </c>
      <c r="E1" s="14" t="s">
        <v>9</v>
      </c>
      <c r="F1" s="14" t="s">
        <v>251</v>
      </c>
      <c r="G1" s="14" t="s">
        <v>309</v>
      </c>
    </row>
    <row r="2" spans="1:8">
      <c r="B2" s="15" t="s">
        <v>259</v>
      </c>
      <c r="C2" s="15" t="s">
        <v>313</v>
      </c>
      <c r="D2" s="15">
        <v>0</v>
      </c>
      <c r="E2" s="80" t="s">
        <v>310</v>
      </c>
      <c r="F2" s="80" t="s">
        <v>435</v>
      </c>
      <c r="G2" s="15">
        <f>'CandidateTenderer 1-5'!$K$46</f>
        <v>0</v>
      </c>
      <c r="H2" s="15">
        <v>1</v>
      </c>
    </row>
    <row r="3" spans="1:8">
      <c r="B3" s="15" t="s">
        <v>260</v>
      </c>
      <c r="C3" s="15" t="s">
        <v>314</v>
      </c>
      <c r="D3" s="15">
        <v>1</v>
      </c>
      <c r="E3" s="80" t="s">
        <v>311</v>
      </c>
      <c r="F3" s="80" t="s">
        <v>436</v>
      </c>
      <c r="G3" s="15">
        <f>'CandidateTenderer 1-5'!$M$46</f>
        <v>0</v>
      </c>
      <c r="H3" s="15">
        <v>2</v>
      </c>
    </row>
    <row r="4" spans="1:8">
      <c r="B4" s="15" t="s">
        <v>261</v>
      </c>
      <c r="C4" s="15" t="s">
        <v>315</v>
      </c>
      <c r="D4" s="15">
        <v>2</v>
      </c>
      <c r="E4" s="80" t="s">
        <v>312</v>
      </c>
      <c r="F4" s="84" t="s">
        <v>308</v>
      </c>
      <c r="G4" s="15">
        <f>'CandidateTenderer 1-5'!$O$46</f>
        <v>0</v>
      </c>
      <c r="H4" s="15">
        <v>3</v>
      </c>
    </row>
    <row r="5" spans="1:8">
      <c r="B5" s="15" t="s">
        <v>262</v>
      </c>
      <c r="C5" s="15" t="s">
        <v>316</v>
      </c>
      <c r="D5" s="15">
        <v>3</v>
      </c>
      <c r="G5" s="15">
        <f>'CandidateTenderer 1-5'!$Q$46</f>
        <v>0</v>
      </c>
      <c r="H5" s="15">
        <v>4</v>
      </c>
    </row>
    <row r="6" spans="1:8">
      <c r="B6" s="15" t="s">
        <v>263</v>
      </c>
      <c r="C6" s="15" t="s">
        <v>317</v>
      </c>
      <c r="D6" s="15">
        <v>4</v>
      </c>
      <c r="G6" s="15">
        <f>'CandidateTenderer 1-5'!$S$46</f>
        <v>0</v>
      </c>
      <c r="H6" s="15">
        <v>5</v>
      </c>
    </row>
    <row r="7" spans="1:8">
      <c r="B7" s="15" t="s">
        <v>264</v>
      </c>
      <c r="C7" s="15" t="s">
        <v>318</v>
      </c>
      <c r="D7" s="15">
        <v>5</v>
      </c>
      <c r="G7" s="15">
        <f>'CandidateTenderer 6-10'!$K$46</f>
        <v>0</v>
      </c>
      <c r="H7" s="15">
        <v>6</v>
      </c>
    </row>
    <row r="8" spans="1:8">
      <c r="B8" s="15" t="s">
        <v>265</v>
      </c>
      <c r="C8" s="15" t="s">
        <v>319</v>
      </c>
      <c r="D8" s="15">
        <v>6</v>
      </c>
      <c r="G8" s="15">
        <f>'CandidateTenderer 6-10'!$M$46</f>
        <v>0</v>
      </c>
      <c r="H8" s="15">
        <v>7</v>
      </c>
    </row>
    <row r="9" spans="1:8">
      <c r="B9" s="15" t="s">
        <v>266</v>
      </c>
      <c r="C9" s="15" t="s">
        <v>320</v>
      </c>
      <c r="D9" s="15">
        <v>7</v>
      </c>
      <c r="G9" s="15">
        <f>'CandidateTenderer 6-10'!$O$46</f>
        <v>0</v>
      </c>
      <c r="H9" s="15">
        <v>8</v>
      </c>
    </row>
    <row r="10" spans="1:8">
      <c r="B10" s="15" t="s">
        <v>267</v>
      </c>
      <c r="C10" s="15" t="s">
        <v>321</v>
      </c>
      <c r="D10" s="15">
        <v>8</v>
      </c>
      <c r="G10" s="15">
        <f>'CandidateTenderer 6-10'!$Q$46</f>
        <v>0</v>
      </c>
      <c r="H10" s="15">
        <v>9</v>
      </c>
    </row>
    <row r="11" spans="1:8">
      <c r="B11" s="15" t="s">
        <v>268</v>
      </c>
      <c r="C11" s="15" t="s">
        <v>322</v>
      </c>
      <c r="D11" s="15">
        <v>9</v>
      </c>
      <c r="G11" s="15">
        <f>'CandidateTenderer 6-10'!$S$46</f>
        <v>0</v>
      </c>
      <c r="H11" s="15">
        <v>10</v>
      </c>
    </row>
    <row r="12" spans="1:8">
      <c r="B12" s="15" t="s">
        <v>269</v>
      </c>
      <c r="C12" s="15" t="s">
        <v>323</v>
      </c>
      <c r="D12" s="15">
        <v>10</v>
      </c>
      <c r="G12" s="15">
        <f>'CandidateTenderer 11-15'!$K$46</f>
        <v>0</v>
      </c>
      <c r="H12" s="15">
        <v>11</v>
      </c>
    </row>
    <row r="13" spans="1:8">
      <c r="B13" s="15" t="s">
        <v>270</v>
      </c>
      <c r="C13" s="15" t="s">
        <v>324</v>
      </c>
      <c r="G13" s="15">
        <f>'CandidateTenderer 11-15'!$M$46</f>
        <v>0</v>
      </c>
      <c r="H13" s="15">
        <v>12</v>
      </c>
    </row>
    <row r="14" spans="1:8">
      <c r="B14" s="15" t="s">
        <v>271</v>
      </c>
      <c r="C14" s="15" t="s">
        <v>325</v>
      </c>
      <c r="G14" s="15">
        <f>'CandidateTenderer 11-15'!$O$46</f>
        <v>0</v>
      </c>
      <c r="H14" s="15">
        <v>13</v>
      </c>
    </row>
    <row r="15" spans="1:8">
      <c r="B15" s="15" t="s">
        <v>272</v>
      </c>
      <c r="C15" s="15" t="s">
        <v>326</v>
      </c>
      <c r="G15" s="15">
        <f>'CandidateTenderer 11-15'!$Q$46</f>
        <v>0</v>
      </c>
      <c r="H15" s="15">
        <v>14</v>
      </c>
    </row>
    <row r="16" spans="1:8">
      <c r="B16" s="15" t="s">
        <v>273</v>
      </c>
      <c r="C16" s="15" t="s">
        <v>327</v>
      </c>
      <c r="G16" s="15">
        <f>'CandidateTenderer 11-15'!$S$46</f>
        <v>0</v>
      </c>
      <c r="H16" s="15">
        <v>15</v>
      </c>
    </row>
    <row r="17" spans="1:8">
      <c r="B17" s="15" t="s">
        <v>274</v>
      </c>
      <c r="C17" s="15" t="s">
        <v>328</v>
      </c>
      <c r="G17" s="15">
        <f>'CandidateTenderer 16-20'!$K$46</f>
        <v>0</v>
      </c>
      <c r="H17" s="15">
        <v>16</v>
      </c>
    </row>
    <row r="18" spans="1:8">
      <c r="B18" s="15" t="s">
        <v>275</v>
      </c>
      <c r="C18" s="15" t="s">
        <v>329</v>
      </c>
      <c r="G18" s="15">
        <f>'CandidateTenderer 16-20'!$M$46</f>
        <v>0</v>
      </c>
      <c r="H18" s="15">
        <v>17</v>
      </c>
    </row>
    <row r="19" spans="1:8">
      <c r="B19" s="15" t="s">
        <v>276</v>
      </c>
      <c r="C19" s="15" t="s">
        <v>330</v>
      </c>
      <c r="G19" s="15">
        <f>'CandidateTenderer 16-20'!$O$46</f>
        <v>0</v>
      </c>
      <c r="H19" s="15">
        <v>18</v>
      </c>
    </row>
    <row r="20" spans="1:8">
      <c r="B20" s="15" t="s">
        <v>277</v>
      </c>
      <c r="C20" s="15" t="s">
        <v>331</v>
      </c>
      <c r="G20" s="15">
        <f>'CandidateTenderer 16-20'!$Q$46</f>
        <v>0</v>
      </c>
      <c r="H20" s="15">
        <v>19</v>
      </c>
    </row>
    <row r="21" spans="1:8">
      <c r="B21" s="15" t="s">
        <v>278</v>
      </c>
      <c r="C21" s="15" t="s">
        <v>332</v>
      </c>
      <c r="G21" s="15">
        <f>'CandidateTenderer 16-20'!$S$46</f>
        <v>0</v>
      </c>
      <c r="H21" s="15">
        <v>20</v>
      </c>
    </row>
    <row r="22" spans="1:8">
      <c r="B22" s="15" t="s">
        <v>279</v>
      </c>
      <c r="C22" s="15" t="s">
        <v>333</v>
      </c>
    </row>
    <row r="23" spans="1:8">
      <c r="B23" s="15" t="s">
        <v>280</v>
      </c>
      <c r="C23" s="15" t="s">
        <v>334</v>
      </c>
    </row>
    <row r="24" spans="1:8">
      <c r="B24" s="15" t="s">
        <v>281</v>
      </c>
      <c r="C24" s="15" t="s">
        <v>335</v>
      </c>
    </row>
    <row r="25" spans="1:8">
      <c r="B25" s="15" t="s">
        <v>282</v>
      </c>
      <c r="C25" s="15" t="s">
        <v>336</v>
      </c>
    </row>
    <row r="26" spans="1:8">
      <c r="B26" s="15" t="s">
        <v>283</v>
      </c>
      <c r="C26" s="15" t="s">
        <v>337</v>
      </c>
    </row>
    <row r="27" spans="1:8">
      <c r="B27" s="15" t="str">
        <f t="shared" ref="B27:B90" si="0" xml:space="preserve"> "" &amp; A28</f>
        <v>Afghanistan</v>
      </c>
      <c r="C27" s="16" t="str">
        <f t="shared" ref="C27:C90" si="1" xml:space="preserve"> "in " &amp; A28 &amp; ""</f>
        <v>in Afghanistan</v>
      </c>
    </row>
    <row r="28" spans="1:8">
      <c r="A28" s="16" t="s">
        <v>10</v>
      </c>
      <c r="B28" s="15" t="str">
        <f t="shared" si="0"/>
        <v>Åland Islands</v>
      </c>
      <c r="C28" s="16" t="str">
        <f t="shared" si="1"/>
        <v>in Åland Islands</v>
      </c>
    </row>
    <row r="29" spans="1:8">
      <c r="A29" s="16" t="s">
        <v>11</v>
      </c>
      <c r="B29" s="15" t="str">
        <f t="shared" si="0"/>
        <v>Albania</v>
      </c>
      <c r="C29" s="16" t="str">
        <f t="shared" si="1"/>
        <v>in Albania</v>
      </c>
    </row>
    <row r="30" spans="1:8">
      <c r="A30" s="16" t="s">
        <v>12</v>
      </c>
      <c r="B30" s="15" t="str">
        <f t="shared" si="0"/>
        <v>Algeria</v>
      </c>
      <c r="C30" s="16" t="str">
        <f t="shared" si="1"/>
        <v>in Algeria</v>
      </c>
    </row>
    <row r="31" spans="1:8">
      <c r="A31" s="16" t="s">
        <v>13</v>
      </c>
      <c r="B31" s="15" t="str">
        <f t="shared" si="0"/>
        <v>American Samoa</v>
      </c>
      <c r="C31" s="16" t="str">
        <f t="shared" si="1"/>
        <v>in American Samoa</v>
      </c>
    </row>
    <row r="32" spans="1:8">
      <c r="A32" s="16" t="s">
        <v>14</v>
      </c>
      <c r="B32" s="15" t="str">
        <f t="shared" si="0"/>
        <v>Andorra</v>
      </c>
      <c r="C32" s="16" t="str">
        <f t="shared" si="1"/>
        <v>in Andorra</v>
      </c>
    </row>
    <row r="33" spans="1:3">
      <c r="A33" s="16" t="s">
        <v>15</v>
      </c>
      <c r="B33" s="15" t="str">
        <f t="shared" si="0"/>
        <v>Angola</v>
      </c>
      <c r="C33" s="16" t="str">
        <f t="shared" si="1"/>
        <v>in Angola</v>
      </c>
    </row>
    <row r="34" spans="1:3">
      <c r="A34" s="16" t="s">
        <v>16</v>
      </c>
      <c r="B34" s="15" t="str">
        <f t="shared" si="0"/>
        <v>Anguilla</v>
      </c>
      <c r="C34" s="16" t="str">
        <f t="shared" si="1"/>
        <v>in Anguilla</v>
      </c>
    </row>
    <row r="35" spans="1:3">
      <c r="A35" s="16" t="s">
        <v>17</v>
      </c>
      <c r="B35" s="15" t="str">
        <f t="shared" si="0"/>
        <v>Antigua and Barbuda</v>
      </c>
      <c r="C35" s="16" t="str">
        <f t="shared" si="1"/>
        <v>in Antigua and Barbuda</v>
      </c>
    </row>
    <row r="36" spans="1:3">
      <c r="A36" s="16" t="s">
        <v>18</v>
      </c>
      <c r="B36" s="15" t="str">
        <f t="shared" si="0"/>
        <v>Argentina</v>
      </c>
      <c r="C36" s="16" t="str">
        <f t="shared" si="1"/>
        <v>in Argentina</v>
      </c>
    </row>
    <row r="37" spans="1:3">
      <c r="A37" s="16" t="s">
        <v>19</v>
      </c>
      <c r="B37" s="15" t="str">
        <f t="shared" si="0"/>
        <v>Armenia</v>
      </c>
      <c r="C37" s="16" t="str">
        <f t="shared" si="1"/>
        <v>in Armenia</v>
      </c>
    </row>
    <row r="38" spans="1:3">
      <c r="A38" s="16" t="s">
        <v>20</v>
      </c>
      <c r="B38" s="15" t="str">
        <f t="shared" si="0"/>
        <v>Aruba</v>
      </c>
      <c r="C38" s="16" t="str">
        <f t="shared" si="1"/>
        <v>in Aruba</v>
      </c>
    </row>
    <row r="39" spans="1:3">
      <c r="A39" s="16" t="s">
        <v>21</v>
      </c>
      <c r="B39" s="15" t="str">
        <f t="shared" si="0"/>
        <v>Australia</v>
      </c>
      <c r="C39" s="16" t="str">
        <f t="shared" si="1"/>
        <v>in Australia</v>
      </c>
    </row>
    <row r="40" spans="1:3">
      <c r="A40" s="16" t="s">
        <v>22</v>
      </c>
      <c r="B40" s="15" t="str">
        <f t="shared" si="0"/>
        <v>Austria</v>
      </c>
      <c r="C40" s="16" t="str">
        <f t="shared" si="1"/>
        <v>in Austria</v>
      </c>
    </row>
    <row r="41" spans="1:3">
      <c r="A41" s="16" t="s">
        <v>23</v>
      </c>
      <c r="B41" s="15" t="str">
        <f t="shared" si="0"/>
        <v>Azerbaijan</v>
      </c>
      <c r="C41" s="16" t="str">
        <f t="shared" si="1"/>
        <v>in Azerbaijan</v>
      </c>
    </row>
    <row r="42" spans="1:3">
      <c r="A42" s="16" t="s">
        <v>24</v>
      </c>
      <c r="B42" s="15" t="str">
        <f t="shared" si="0"/>
        <v>Bahamas</v>
      </c>
      <c r="C42" s="16" t="str">
        <f t="shared" si="1"/>
        <v>in Bahamas</v>
      </c>
    </row>
    <row r="43" spans="1:3">
      <c r="A43" s="16" t="s">
        <v>25</v>
      </c>
      <c r="B43" s="15" t="str">
        <f t="shared" si="0"/>
        <v>Bahrain</v>
      </c>
      <c r="C43" s="16" t="str">
        <f t="shared" si="1"/>
        <v>in Bahrain</v>
      </c>
    </row>
    <row r="44" spans="1:3">
      <c r="A44" s="16" t="s">
        <v>26</v>
      </c>
      <c r="B44" s="15" t="str">
        <f t="shared" si="0"/>
        <v>Bangladesh</v>
      </c>
      <c r="C44" s="16" t="str">
        <f t="shared" si="1"/>
        <v>in Bangladesh</v>
      </c>
    </row>
    <row r="45" spans="1:3">
      <c r="A45" s="16" t="s">
        <v>27</v>
      </c>
      <c r="B45" s="15" t="str">
        <f t="shared" si="0"/>
        <v>Barbados</v>
      </c>
      <c r="C45" s="16" t="str">
        <f t="shared" si="1"/>
        <v>in Barbados</v>
      </c>
    </row>
    <row r="46" spans="1:3">
      <c r="A46" s="16" t="s">
        <v>28</v>
      </c>
      <c r="B46" s="15" t="str">
        <f t="shared" si="0"/>
        <v>Belarus</v>
      </c>
      <c r="C46" s="16" t="str">
        <f t="shared" si="1"/>
        <v>in Belarus</v>
      </c>
    </row>
    <row r="47" spans="1:3">
      <c r="A47" s="16" t="s">
        <v>29</v>
      </c>
      <c r="B47" s="15" t="str">
        <f t="shared" si="0"/>
        <v>Belgium</v>
      </c>
      <c r="C47" s="16" t="str">
        <f t="shared" si="1"/>
        <v>in Belgium</v>
      </c>
    </row>
    <row r="48" spans="1:3">
      <c r="A48" s="16" t="s">
        <v>30</v>
      </c>
      <c r="B48" s="15" t="str">
        <f t="shared" si="0"/>
        <v>Belize</v>
      </c>
      <c r="C48" s="16" t="str">
        <f t="shared" si="1"/>
        <v>in Belize</v>
      </c>
    </row>
    <row r="49" spans="1:3">
      <c r="A49" s="16" t="s">
        <v>31</v>
      </c>
      <c r="B49" s="15" t="str">
        <f t="shared" si="0"/>
        <v>Benin</v>
      </c>
      <c r="C49" s="16" t="str">
        <f t="shared" si="1"/>
        <v>in Benin</v>
      </c>
    </row>
    <row r="50" spans="1:3">
      <c r="A50" s="16" t="s">
        <v>32</v>
      </c>
      <c r="B50" s="15" t="str">
        <f t="shared" si="0"/>
        <v>Bermuda</v>
      </c>
      <c r="C50" s="16" t="str">
        <f t="shared" si="1"/>
        <v>in Bermuda</v>
      </c>
    </row>
    <row r="51" spans="1:3">
      <c r="A51" s="16" t="s">
        <v>33</v>
      </c>
      <c r="B51" s="15" t="str">
        <f t="shared" si="0"/>
        <v>Bhutan</v>
      </c>
      <c r="C51" s="16" t="str">
        <f t="shared" si="1"/>
        <v>in Bhutan</v>
      </c>
    </row>
    <row r="52" spans="1:3">
      <c r="A52" s="16" t="s">
        <v>34</v>
      </c>
      <c r="B52" s="15" t="str">
        <f t="shared" si="0"/>
        <v>Bolivia (Plurinational State of)</v>
      </c>
      <c r="C52" s="16" t="str">
        <f t="shared" si="1"/>
        <v>in Bolivia (Plurinational State of)</v>
      </c>
    </row>
    <row r="53" spans="1:3">
      <c r="A53" s="16" t="s">
        <v>35</v>
      </c>
      <c r="B53" s="15" t="str">
        <f t="shared" si="0"/>
        <v>Bonaire, Sint Eustatius and Saba</v>
      </c>
      <c r="C53" s="16" t="str">
        <f t="shared" si="1"/>
        <v>in Bonaire, Sint Eustatius and Saba</v>
      </c>
    </row>
    <row r="54" spans="1:3">
      <c r="A54" s="16" t="s">
        <v>36</v>
      </c>
      <c r="B54" s="15" t="str">
        <f t="shared" si="0"/>
        <v>Bosnia and Herzegovina</v>
      </c>
      <c r="C54" s="16" t="str">
        <f t="shared" si="1"/>
        <v>in Bosnia and Herzegovina</v>
      </c>
    </row>
    <row r="55" spans="1:3">
      <c r="A55" s="16" t="s">
        <v>37</v>
      </c>
      <c r="B55" s="15" t="str">
        <f t="shared" si="0"/>
        <v>Botswana</v>
      </c>
      <c r="C55" s="16" t="str">
        <f t="shared" si="1"/>
        <v>in Botswana</v>
      </c>
    </row>
    <row r="56" spans="1:3">
      <c r="A56" s="16" t="s">
        <v>38</v>
      </c>
      <c r="B56" s="15" t="str">
        <f t="shared" si="0"/>
        <v>Brazil</v>
      </c>
      <c r="C56" s="16" t="str">
        <f t="shared" si="1"/>
        <v>in Brazil</v>
      </c>
    </row>
    <row r="57" spans="1:3">
      <c r="A57" s="16" t="s">
        <v>39</v>
      </c>
      <c r="B57" s="15" t="str">
        <f t="shared" si="0"/>
        <v>British Virgin Islands</v>
      </c>
      <c r="C57" s="16" t="str">
        <f t="shared" si="1"/>
        <v>in British Virgin Islands</v>
      </c>
    </row>
    <row r="58" spans="1:3">
      <c r="A58" s="16" t="s">
        <v>40</v>
      </c>
      <c r="B58" s="15" t="str">
        <f t="shared" si="0"/>
        <v>Brunei Darussalam</v>
      </c>
      <c r="C58" s="16" t="str">
        <f t="shared" si="1"/>
        <v>in Brunei Darussalam</v>
      </c>
    </row>
    <row r="59" spans="1:3">
      <c r="A59" s="16" t="s">
        <v>41</v>
      </c>
      <c r="B59" s="15" t="str">
        <f t="shared" si="0"/>
        <v>Bulgaria</v>
      </c>
      <c r="C59" s="16" t="str">
        <f t="shared" si="1"/>
        <v>in Bulgaria</v>
      </c>
    </row>
    <row r="60" spans="1:3">
      <c r="A60" s="16" t="s">
        <v>42</v>
      </c>
      <c r="B60" s="15" t="str">
        <f t="shared" si="0"/>
        <v>Burkina Faso</v>
      </c>
      <c r="C60" s="16" t="str">
        <f t="shared" si="1"/>
        <v>in Burkina Faso</v>
      </c>
    </row>
    <row r="61" spans="1:3">
      <c r="A61" s="16" t="s">
        <v>43</v>
      </c>
      <c r="B61" s="15" t="str">
        <f t="shared" si="0"/>
        <v>Burundi</v>
      </c>
      <c r="C61" s="16" t="str">
        <f t="shared" si="1"/>
        <v>in Burundi</v>
      </c>
    </row>
    <row r="62" spans="1:3">
      <c r="A62" s="16" t="s">
        <v>44</v>
      </c>
      <c r="B62" s="15" t="str">
        <f t="shared" si="0"/>
        <v>Cabo Verde</v>
      </c>
      <c r="C62" s="16" t="str">
        <f t="shared" si="1"/>
        <v>in Cabo Verde</v>
      </c>
    </row>
    <row r="63" spans="1:3">
      <c r="A63" s="16" t="s">
        <v>45</v>
      </c>
      <c r="B63" s="15" t="str">
        <f t="shared" si="0"/>
        <v>Cambodia</v>
      </c>
      <c r="C63" s="16" t="str">
        <f t="shared" si="1"/>
        <v>in Cambodia</v>
      </c>
    </row>
    <row r="64" spans="1:3">
      <c r="A64" s="16" t="s">
        <v>46</v>
      </c>
      <c r="B64" s="15" t="str">
        <f t="shared" si="0"/>
        <v>Cameroon</v>
      </c>
      <c r="C64" s="16" t="str">
        <f t="shared" si="1"/>
        <v>in Cameroon</v>
      </c>
    </row>
    <row r="65" spans="1:3">
      <c r="A65" s="16" t="s">
        <v>47</v>
      </c>
      <c r="B65" s="15" t="str">
        <f t="shared" si="0"/>
        <v>Canada</v>
      </c>
      <c r="C65" s="16" t="str">
        <f t="shared" si="1"/>
        <v>in Canada</v>
      </c>
    </row>
    <row r="66" spans="1:3">
      <c r="A66" s="16" t="s">
        <v>48</v>
      </c>
      <c r="B66" s="15" t="str">
        <f t="shared" si="0"/>
        <v>Cayman Islands</v>
      </c>
      <c r="C66" s="16" t="str">
        <f t="shared" si="1"/>
        <v>in Cayman Islands</v>
      </c>
    </row>
    <row r="67" spans="1:3">
      <c r="A67" s="16" t="s">
        <v>49</v>
      </c>
      <c r="B67" s="15" t="str">
        <f t="shared" si="0"/>
        <v>Central African Republic</v>
      </c>
      <c r="C67" s="16" t="str">
        <f t="shared" si="1"/>
        <v>in Central African Republic</v>
      </c>
    </row>
    <row r="68" spans="1:3">
      <c r="A68" s="16" t="s">
        <v>50</v>
      </c>
      <c r="B68" s="15" t="str">
        <f t="shared" si="0"/>
        <v>Chad</v>
      </c>
      <c r="C68" s="16" t="str">
        <f t="shared" si="1"/>
        <v>in Chad</v>
      </c>
    </row>
    <row r="69" spans="1:3">
      <c r="A69" s="16" t="s">
        <v>51</v>
      </c>
      <c r="B69" s="15" t="str">
        <f t="shared" si="0"/>
        <v>Channel Islands</v>
      </c>
      <c r="C69" s="16" t="str">
        <f t="shared" si="1"/>
        <v>in Channel Islands</v>
      </c>
    </row>
    <row r="70" spans="1:3">
      <c r="A70" s="17" t="s">
        <v>52</v>
      </c>
      <c r="B70" s="15" t="str">
        <f t="shared" si="0"/>
        <v>Chile</v>
      </c>
      <c r="C70" s="16" t="str">
        <f t="shared" si="1"/>
        <v>in Chile</v>
      </c>
    </row>
    <row r="71" spans="1:3">
      <c r="A71" s="16" t="s">
        <v>53</v>
      </c>
      <c r="B71" s="15" t="str">
        <f t="shared" si="0"/>
        <v>China</v>
      </c>
      <c r="C71" s="16" t="str">
        <f t="shared" si="1"/>
        <v>in China</v>
      </c>
    </row>
    <row r="72" spans="1:3">
      <c r="A72" s="16" t="s">
        <v>54</v>
      </c>
      <c r="B72" s="15" t="str">
        <f t="shared" si="0"/>
        <v>China, Hong Kong Special Administrative Region</v>
      </c>
      <c r="C72" s="16" t="str">
        <f t="shared" si="1"/>
        <v>in China, Hong Kong Special Administrative Region</v>
      </c>
    </row>
    <row r="73" spans="1:3" ht="25">
      <c r="A73" s="16" t="s">
        <v>55</v>
      </c>
      <c r="B73" s="15" t="str">
        <f t="shared" si="0"/>
        <v>China, Macao Special Administrative Region</v>
      </c>
      <c r="C73" s="16" t="str">
        <f t="shared" si="1"/>
        <v>in China, Macao Special Administrative Region</v>
      </c>
    </row>
    <row r="74" spans="1:3" ht="25">
      <c r="A74" s="16" t="s">
        <v>56</v>
      </c>
      <c r="B74" s="15" t="str">
        <f t="shared" si="0"/>
        <v>Colombia</v>
      </c>
      <c r="C74" s="16" t="str">
        <f t="shared" si="1"/>
        <v>in Colombia</v>
      </c>
    </row>
    <row r="75" spans="1:3">
      <c r="A75" s="16" t="s">
        <v>57</v>
      </c>
      <c r="B75" s="15" t="str">
        <f t="shared" si="0"/>
        <v>Comoros</v>
      </c>
      <c r="C75" s="16" t="str">
        <f t="shared" si="1"/>
        <v>in Comoros</v>
      </c>
    </row>
    <row r="76" spans="1:3">
      <c r="A76" s="16" t="s">
        <v>58</v>
      </c>
      <c r="B76" s="15" t="str">
        <f t="shared" si="0"/>
        <v>Congo</v>
      </c>
      <c r="C76" s="16" t="str">
        <f t="shared" si="1"/>
        <v>in Congo</v>
      </c>
    </row>
    <row r="77" spans="1:3">
      <c r="A77" s="16" t="s">
        <v>59</v>
      </c>
      <c r="B77" s="15" t="str">
        <f t="shared" si="0"/>
        <v>Cook Islands</v>
      </c>
      <c r="C77" s="16" t="str">
        <f t="shared" si="1"/>
        <v>in Cook Islands</v>
      </c>
    </row>
    <row r="78" spans="1:3">
      <c r="A78" s="16" t="s">
        <v>60</v>
      </c>
      <c r="B78" s="15" t="str">
        <f t="shared" si="0"/>
        <v>Costa Rica</v>
      </c>
      <c r="C78" s="16" t="str">
        <f t="shared" si="1"/>
        <v>in Costa Rica</v>
      </c>
    </row>
    <row r="79" spans="1:3">
      <c r="A79" s="16" t="s">
        <v>61</v>
      </c>
      <c r="B79" s="15" t="str">
        <f t="shared" si="0"/>
        <v>Côte d'Ivoire</v>
      </c>
      <c r="C79" s="16" t="str">
        <f t="shared" si="1"/>
        <v>in Côte d'Ivoire</v>
      </c>
    </row>
    <row r="80" spans="1:3">
      <c r="A80" s="16" t="s">
        <v>62</v>
      </c>
      <c r="B80" s="15" t="str">
        <f t="shared" si="0"/>
        <v>Croatia</v>
      </c>
      <c r="C80" s="16" t="str">
        <f t="shared" si="1"/>
        <v>in Croatia</v>
      </c>
    </row>
    <row r="81" spans="1:3">
      <c r="A81" s="16" t="s">
        <v>63</v>
      </c>
      <c r="B81" s="15" t="str">
        <f t="shared" si="0"/>
        <v>Cuba</v>
      </c>
      <c r="C81" s="16" t="str">
        <f t="shared" si="1"/>
        <v>in Cuba</v>
      </c>
    </row>
    <row r="82" spans="1:3">
      <c r="A82" s="16" t="s">
        <v>64</v>
      </c>
      <c r="B82" s="15" t="str">
        <f t="shared" si="0"/>
        <v>Curaçao</v>
      </c>
      <c r="C82" s="16" t="str">
        <f t="shared" si="1"/>
        <v>in Curaçao</v>
      </c>
    </row>
    <row r="83" spans="1:3">
      <c r="A83" s="16" t="s">
        <v>65</v>
      </c>
      <c r="B83" s="15" t="str">
        <f t="shared" si="0"/>
        <v>Cyprus</v>
      </c>
      <c r="C83" s="16" t="str">
        <f t="shared" si="1"/>
        <v>in Cyprus</v>
      </c>
    </row>
    <row r="84" spans="1:3">
      <c r="A84" s="16" t="s">
        <v>66</v>
      </c>
      <c r="B84" s="15" t="str">
        <f t="shared" si="0"/>
        <v>Czech Republic</v>
      </c>
      <c r="C84" s="16" t="str">
        <f t="shared" si="1"/>
        <v>in Czech Republic</v>
      </c>
    </row>
    <row r="85" spans="1:3">
      <c r="A85" s="16" t="s">
        <v>67</v>
      </c>
      <c r="B85" s="15" t="str">
        <f t="shared" si="0"/>
        <v>Democratic People's Republic of Korea</v>
      </c>
      <c r="C85" s="16" t="str">
        <f t="shared" si="1"/>
        <v>in Democratic People's Republic of Korea</v>
      </c>
    </row>
    <row r="86" spans="1:3" ht="25">
      <c r="A86" s="16" t="s">
        <v>68</v>
      </c>
      <c r="B86" s="15" t="str">
        <f t="shared" si="0"/>
        <v>Democratic Republic of the Congo</v>
      </c>
      <c r="C86" s="16" t="str">
        <f t="shared" si="1"/>
        <v>in Democratic Republic of the Congo</v>
      </c>
    </row>
    <row r="87" spans="1:3" ht="25">
      <c r="A87" s="16" t="s">
        <v>69</v>
      </c>
      <c r="B87" s="15" t="str">
        <f t="shared" si="0"/>
        <v>Denmark</v>
      </c>
      <c r="C87" s="16" t="str">
        <f t="shared" si="1"/>
        <v>in Denmark</v>
      </c>
    </row>
    <row r="88" spans="1:3">
      <c r="A88" s="16" t="s">
        <v>70</v>
      </c>
      <c r="B88" s="15" t="str">
        <f t="shared" si="0"/>
        <v>Djibouti</v>
      </c>
      <c r="C88" s="16" t="str">
        <f t="shared" si="1"/>
        <v>in Djibouti</v>
      </c>
    </row>
    <row r="89" spans="1:3">
      <c r="A89" s="16" t="s">
        <v>71</v>
      </c>
      <c r="B89" s="15" t="str">
        <f t="shared" si="0"/>
        <v>Dominica</v>
      </c>
      <c r="C89" s="16" t="str">
        <f t="shared" si="1"/>
        <v>in Dominica</v>
      </c>
    </row>
    <row r="90" spans="1:3">
      <c r="A90" s="16" t="s">
        <v>72</v>
      </c>
      <c r="B90" s="15" t="str">
        <f t="shared" si="0"/>
        <v>Dominican Republic</v>
      </c>
      <c r="C90" s="16" t="str">
        <f t="shared" si="1"/>
        <v>in Dominican Republic</v>
      </c>
    </row>
    <row r="91" spans="1:3">
      <c r="A91" s="16" t="s">
        <v>73</v>
      </c>
      <c r="B91" s="15" t="str">
        <f t="shared" ref="B91:B154" si="2" xml:space="preserve"> "" &amp; A92</f>
        <v>Ecuador</v>
      </c>
      <c r="C91" s="16" t="str">
        <f t="shared" ref="C91:C154" si="3" xml:space="preserve"> "in " &amp; A92 &amp; ""</f>
        <v>in Ecuador</v>
      </c>
    </row>
    <row r="92" spans="1:3">
      <c r="A92" s="16" t="s">
        <v>74</v>
      </c>
      <c r="B92" s="15" t="str">
        <f t="shared" si="2"/>
        <v>Egypt</v>
      </c>
      <c r="C92" s="16" t="str">
        <f t="shared" si="3"/>
        <v>in Egypt</v>
      </c>
    </row>
    <row r="93" spans="1:3">
      <c r="A93" s="16" t="s">
        <v>75</v>
      </c>
      <c r="B93" s="15" t="str">
        <f t="shared" si="2"/>
        <v>El Salvador</v>
      </c>
      <c r="C93" s="16" t="str">
        <f t="shared" si="3"/>
        <v>in El Salvador</v>
      </c>
    </row>
    <row r="94" spans="1:3">
      <c r="A94" s="16" t="s">
        <v>76</v>
      </c>
      <c r="B94" s="15" t="str">
        <f t="shared" si="2"/>
        <v>Equatorial Guinea</v>
      </c>
      <c r="C94" s="16" t="str">
        <f t="shared" si="3"/>
        <v>in Equatorial Guinea</v>
      </c>
    </row>
    <row r="95" spans="1:3">
      <c r="A95" s="16" t="s">
        <v>77</v>
      </c>
      <c r="B95" s="15" t="str">
        <f t="shared" si="2"/>
        <v>Eritrea</v>
      </c>
      <c r="C95" s="16" t="str">
        <f t="shared" si="3"/>
        <v>in Eritrea</v>
      </c>
    </row>
    <row r="96" spans="1:3">
      <c r="A96" s="16" t="s">
        <v>78</v>
      </c>
      <c r="B96" s="15" t="str">
        <f t="shared" si="2"/>
        <v>Estonia</v>
      </c>
      <c r="C96" s="16" t="str">
        <f t="shared" si="3"/>
        <v>in Estonia</v>
      </c>
    </row>
    <row r="97" spans="1:3">
      <c r="A97" s="16" t="s">
        <v>79</v>
      </c>
      <c r="B97" s="15" t="str">
        <f t="shared" si="2"/>
        <v>Ethiopia</v>
      </c>
      <c r="C97" s="16" t="str">
        <f t="shared" si="3"/>
        <v>in Ethiopia</v>
      </c>
    </row>
    <row r="98" spans="1:3">
      <c r="A98" s="16" t="s">
        <v>80</v>
      </c>
      <c r="B98" s="15" t="str">
        <f t="shared" si="2"/>
        <v>Faeroe Islands</v>
      </c>
      <c r="C98" s="16" t="str">
        <f t="shared" si="3"/>
        <v>in Faeroe Islands</v>
      </c>
    </row>
    <row r="99" spans="1:3">
      <c r="A99" s="16" t="s">
        <v>81</v>
      </c>
      <c r="B99" s="15" t="str">
        <f t="shared" si="2"/>
        <v>Falkland Islands (Malvinas)</v>
      </c>
      <c r="C99" s="16" t="str">
        <f t="shared" si="3"/>
        <v>in Falkland Islands (Malvinas)</v>
      </c>
    </row>
    <row r="100" spans="1:3">
      <c r="A100" s="16" t="s">
        <v>82</v>
      </c>
      <c r="B100" s="15" t="str">
        <f t="shared" si="2"/>
        <v>Fiji</v>
      </c>
      <c r="C100" s="16" t="str">
        <f t="shared" si="3"/>
        <v>in Fiji</v>
      </c>
    </row>
    <row r="101" spans="1:3">
      <c r="A101" s="16" t="s">
        <v>83</v>
      </c>
      <c r="B101" s="15" t="str">
        <f t="shared" si="2"/>
        <v>Finland</v>
      </c>
      <c r="C101" s="16" t="str">
        <f t="shared" si="3"/>
        <v>in Finland</v>
      </c>
    </row>
    <row r="102" spans="1:3">
      <c r="A102" s="16" t="s">
        <v>84</v>
      </c>
      <c r="B102" s="15" t="str">
        <f t="shared" si="2"/>
        <v>France</v>
      </c>
      <c r="C102" s="16" t="str">
        <f t="shared" si="3"/>
        <v>in France</v>
      </c>
    </row>
    <row r="103" spans="1:3">
      <c r="A103" s="16" t="s">
        <v>85</v>
      </c>
      <c r="B103" s="15" t="str">
        <f t="shared" si="2"/>
        <v>French Guiana</v>
      </c>
      <c r="C103" s="16" t="str">
        <f t="shared" si="3"/>
        <v>in French Guiana</v>
      </c>
    </row>
    <row r="104" spans="1:3">
      <c r="A104" s="16" t="s">
        <v>86</v>
      </c>
      <c r="B104" s="15" t="str">
        <f t="shared" si="2"/>
        <v>French Polynesia</v>
      </c>
      <c r="C104" s="16" t="str">
        <f t="shared" si="3"/>
        <v>in French Polynesia</v>
      </c>
    </row>
    <row r="105" spans="1:3">
      <c r="A105" s="16" t="s">
        <v>87</v>
      </c>
      <c r="B105" s="15" t="str">
        <f t="shared" si="2"/>
        <v>Gabon</v>
      </c>
      <c r="C105" s="16" t="str">
        <f t="shared" si="3"/>
        <v>in Gabon</v>
      </c>
    </row>
    <row r="106" spans="1:3">
      <c r="A106" s="16" t="s">
        <v>88</v>
      </c>
      <c r="B106" s="15" t="str">
        <f t="shared" si="2"/>
        <v>Gambia</v>
      </c>
      <c r="C106" s="16" t="str">
        <f t="shared" si="3"/>
        <v>in Gambia</v>
      </c>
    </row>
    <row r="107" spans="1:3">
      <c r="A107" s="16" t="s">
        <v>89</v>
      </c>
      <c r="B107" s="15" t="str">
        <f t="shared" si="2"/>
        <v>Georgia</v>
      </c>
      <c r="C107" s="16" t="str">
        <f t="shared" si="3"/>
        <v>in Georgia</v>
      </c>
    </row>
    <row r="108" spans="1:3">
      <c r="A108" s="16" t="s">
        <v>90</v>
      </c>
      <c r="B108" s="15" t="str">
        <f t="shared" si="2"/>
        <v>Germany</v>
      </c>
      <c r="C108" s="16" t="str">
        <f t="shared" si="3"/>
        <v>in Germany</v>
      </c>
    </row>
    <row r="109" spans="1:3">
      <c r="A109" s="16" t="s">
        <v>91</v>
      </c>
      <c r="B109" s="15" t="str">
        <f t="shared" si="2"/>
        <v>Ghana</v>
      </c>
      <c r="C109" s="16" t="str">
        <f t="shared" si="3"/>
        <v>in Ghana</v>
      </c>
    </row>
    <row r="110" spans="1:3">
      <c r="A110" s="16" t="s">
        <v>92</v>
      </c>
      <c r="B110" s="15" t="str">
        <f t="shared" si="2"/>
        <v>Gibraltar</v>
      </c>
      <c r="C110" s="16" t="str">
        <f t="shared" si="3"/>
        <v>in Gibraltar</v>
      </c>
    </row>
    <row r="111" spans="1:3">
      <c r="A111" s="16" t="s">
        <v>93</v>
      </c>
      <c r="B111" s="15" t="str">
        <f t="shared" si="2"/>
        <v>Greece</v>
      </c>
      <c r="C111" s="16" t="str">
        <f t="shared" si="3"/>
        <v>in Greece</v>
      </c>
    </row>
    <row r="112" spans="1:3">
      <c r="A112" s="16" t="s">
        <v>94</v>
      </c>
      <c r="B112" s="15" t="str">
        <f t="shared" si="2"/>
        <v>Greenland</v>
      </c>
      <c r="C112" s="16" t="str">
        <f t="shared" si="3"/>
        <v>in Greenland</v>
      </c>
    </row>
    <row r="113" spans="1:3">
      <c r="A113" s="16" t="s">
        <v>95</v>
      </c>
      <c r="B113" s="15" t="str">
        <f t="shared" si="2"/>
        <v>Grenada</v>
      </c>
      <c r="C113" s="16" t="str">
        <f t="shared" si="3"/>
        <v>in Grenada</v>
      </c>
    </row>
    <row r="114" spans="1:3">
      <c r="A114" s="16" t="s">
        <v>96</v>
      </c>
      <c r="B114" s="15" t="str">
        <f t="shared" si="2"/>
        <v>Guadeloupe</v>
      </c>
      <c r="C114" s="16" t="str">
        <f t="shared" si="3"/>
        <v>in Guadeloupe</v>
      </c>
    </row>
    <row r="115" spans="1:3">
      <c r="A115" s="16" t="s">
        <v>97</v>
      </c>
      <c r="B115" s="15" t="str">
        <f t="shared" si="2"/>
        <v>Guam</v>
      </c>
      <c r="C115" s="16" t="str">
        <f t="shared" si="3"/>
        <v>in Guam</v>
      </c>
    </row>
    <row r="116" spans="1:3">
      <c r="A116" s="16" t="s">
        <v>98</v>
      </c>
      <c r="B116" s="15" t="str">
        <f t="shared" si="2"/>
        <v>Guatemala</v>
      </c>
      <c r="C116" s="16" t="str">
        <f t="shared" si="3"/>
        <v>in Guatemala</v>
      </c>
    </row>
    <row r="117" spans="1:3">
      <c r="A117" s="16" t="s">
        <v>99</v>
      </c>
      <c r="B117" s="15" t="str">
        <f t="shared" si="2"/>
        <v>Guernsey</v>
      </c>
      <c r="C117" s="16" t="str">
        <f t="shared" si="3"/>
        <v>in Guernsey</v>
      </c>
    </row>
    <row r="118" spans="1:3">
      <c r="A118" s="16" t="s">
        <v>100</v>
      </c>
      <c r="B118" s="15" t="str">
        <f t="shared" si="2"/>
        <v>Guinea</v>
      </c>
      <c r="C118" s="16" t="str">
        <f t="shared" si="3"/>
        <v>in Guinea</v>
      </c>
    </row>
    <row r="119" spans="1:3">
      <c r="A119" s="16" t="s">
        <v>101</v>
      </c>
      <c r="B119" s="15" t="str">
        <f t="shared" si="2"/>
        <v>Guinea-Bissau</v>
      </c>
      <c r="C119" s="16" t="str">
        <f t="shared" si="3"/>
        <v>in Guinea-Bissau</v>
      </c>
    </row>
    <row r="120" spans="1:3">
      <c r="A120" s="16" t="s">
        <v>102</v>
      </c>
      <c r="B120" s="15" t="str">
        <f t="shared" si="2"/>
        <v>Guyana</v>
      </c>
      <c r="C120" s="16" t="str">
        <f t="shared" si="3"/>
        <v>in Guyana</v>
      </c>
    </row>
    <row r="121" spans="1:3">
      <c r="A121" s="16" t="s">
        <v>103</v>
      </c>
      <c r="B121" s="15" t="str">
        <f t="shared" si="2"/>
        <v>Haiti</v>
      </c>
      <c r="C121" s="16" t="str">
        <f t="shared" si="3"/>
        <v>in Haiti</v>
      </c>
    </row>
    <row r="122" spans="1:3">
      <c r="A122" s="16" t="s">
        <v>104</v>
      </c>
      <c r="B122" s="15" t="str">
        <f t="shared" si="2"/>
        <v>Holy See</v>
      </c>
      <c r="C122" s="16" t="str">
        <f t="shared" si="3"/>
        <v>in Holy See</v>
      </c>
    </row>
    <row r="123" spans="1:3">
      <c r="A123" s="16" t="s">
        <v>105</v>
      </c>
      <c r="B123" s="15" t="str">
        <f t="shared" si="2"/>
        <v>Honduras</v>
      </c>
      <c r="C123" s="16" t="str">
        <f t="shared" si="3"/>
        <v>in Honduras</v>
      </c>
    </row>
    <row r="124" spans="1:3">
      <c r="A124" s="16" t="s">
        <v>106</v>
      </c>
      <c r="B124" s="15" t="str">
        <f t="shared" si="2"/>
        <v>Hungary</v>
      </c>
      <c r="C124" s="16" t="str">
        <f t="shared" si="3"/>
        <v>in Hungary</v>
      </c>
    </row>
    <row r="125" spans="1:3">
      <c r="A125" s="16" t="s">
        <v>107</v>
      </c>
      <c r="B125" s="15" t="str">
        <f t="shared" si="2"/>
        <v>Iceland</v>
      </c>
      <c r="C125" s="16" t="str">
        <f t="shared" si="3"/>
        <v>in Iceland</v>
      </c>
    </row>
    <row r="126" spans="1:3">
      <c r="A126" s="16" t="s">
        <v>108</v>
      </c>
      <c r="B126" s="15" t="str">
        <f t="shared" si="2"/>
        <v>India</v>
      </c>
      <c r="C126" s="16" t="str">
        <f t="shared" si="3"/>
        <v>in India</v>
      </c>
    </row>
    <row r="127" spans="1:3">
      <c r="A127" s="16" t="s">
        <v>109</v>
      </c>
      <c r="B127" s="15" t="str">
        <f t="shared" si="2"/>
        <v>Indonesia</v>
      </c>
      <c r="C127" s="16" t="str">
        <f t="shared" si="3"/>
        <v>in Indonesia</v>
      </c>
    </row>
    <row r="128" spans="1:3">
      <c r="A128" s="16" t="s">
        <v>110</v>
      </c>
      <c r="B128" s="15" t="str">
        <f t="shared" si="2"/>
        <v>Iran (Islamic Republic of)</v>
      </c>
      <c r="C128" s="16" t="str">
        <f t="shared" si="3"/>
        <v>in Iran (Islamic Republic of)</v>
      </c>
    </row>
    <row r="129" spans="1:3">
      <c r="A129" s="16" t="s">
        <v>111</v>
      </c>
      <c r="B129" s="15" t="str">
        <f t="shared" si="2"/>
        <v>Iraq</v>
      </c>
      <c r="C129" s="16" t="str">
        <f t="shared" si="3"/>
        <v>in Iraq</v>
      </c>
    </row>
    <row r="130" spans="1:3">
      <c r="A130" s="16" t="s">
        <v>112</v>
      </c>
      <c r="B130" s="15" t="str">
        <f t="shared" si="2"/>
        <v>Ireland</v>
      </c>
      <c r="C130" s="16" t="str">
        <f t="shared" si="3"/>
        <v>in Ireland</v>
      </c>
    </row>
    <row r="131" spans="1:3">
      <c r="A131" s="16" t="s">
        <v>113</v>
      </c>
      <c r="B131" s="15" t="str">
        <f t="shared" si="2"/>
        <v>Isle of Man</v>
      </c>
      <c r="C131" s="16" t="str">
        <f t="shared" si="3"/>
        <v>in Isle of Man</v>
      </c>
    </row>
    <row r="132" spans="1:3">
      <c r="A132" s="16" t="s">
        <v>114</v>
      </c>
      <c r="B132" s="15" t="str">
        <f t="shared" si="2"/>
        <v>Israel</v>
      </c>
      <c r="C132" s="16" t="str">
        <f t="shared" si="3"/>
        <v>in Israel</v>
      </c>
    </row>
    <row r="133" spans="1:3">
      <c r="A133" s="16" t="s">
        <v>115</v>
      </c>
      <c r="B133" s="15" t="str">
        <f t="shared" si="2"/>
        <v>Italy</v>
      </c>
      <c r="C133" s="16" t="str">
        <f t="shared" si="3"/>
        <v>in Italy</v>
      </c>
    </row>
    <row r="134" spans="1:3">
      <c r="A134" s="16" t="s">
        <v>116</v>
      </c>
      <c r="B134" s="15" t="str">
        <f t="shared" si="2"/>
        <v>Jamaica</v>
      </c>
      <c r="C134" s="16" t="str">
        <f t="shared" si="3"/>
        <v>in Jamaica</v>
      </c>
    </row>
    <row r="135" spans="1:3">
      <c r="A135" s="16" t="s">
        <v>117</v>
      </c>
      <c r="B135" s="15" t="str">
        <f t="shared" si="2"/>
        <v>Japan</v>
      </c>
      <c r="C135" s="16" t="str">
        <f t="shared" si="3"/>
        <v>in Japan</v>
      </c>
    </row>
    <row r="136" spans="1:3">
      <c r="A136" s="16" t="s">
        <v>118</v>
      </c>
      <c r="B136" s="15" t="str">
        <f t="shared" si="2"/>
        <v>Jersey</v>
      </c>
      <c r="C136" s="16" t="str">
        <f t="shared" si="3"/>
        <v>in Jersey</v>
      </c>
    </row>
    <row r="137" spans="1:3">
      <c r="A137" s="17" t="s">
        <v>119</v>
      </c>
      <c r="B137" s="15" t="str">
        <f t="shared" si="2"/>
        <v>Jordan</v>
      </c>
      <c r="C137" s="16" t="str">
        <f t="shared" si="3"/>
        <v>in Jordan</v>
      </c>
    </row>
    <row r="138" spans="1:3">
      <c r="A138" s="16" t="s">
        <v>120</v>
      </c>
      <c r="B138" s="15" t="str">
        <f t="shared" si="2"/>
        <v>Kazakhstan</v>
      </c>
      <c r="C138" s="16" t="str">
        <f t="shared" si="3"/>
        <v>in Kazakhstan</v>
      </c>
    </row>
    <row r="139" spans="1:3">
      <c r="A139" s="16" t="s">
        <v>121</v>
      </c>
      <c r="B139" s="15" t="str">
        <f t="shared" si="2"/>
        <v>Kenya</v>
      </c>
      <c r="C139" s="16" t="str">
        <f t="shared" si="3"/>
        <v>in Kenya</v>
      </c>
    </row>
    <row r="140" spans="1:3">
      <c r="A140" s="16" t="s">
        <v>122</v>
      </c>
      <c r="B140" s="15" t="str">
        <f t="shared" si="2"/>
        <v>Kiribati</v>
      </c>
      <c r="C140" s="16" t="str">
        <f t="shared" si="3"/>
        <v>in Kiribati</v>
      </c>
    </row>
    <row r="141" spans="1:3">
      <c r="A141" s="16" t="s">
        <v>123</v>
      </c>
      <c r="B141" s="15" t="str">
        <f t="shared" si="2"/>
        <v>Kuwait</v>
      </c>
      <c r="C141" s="16" t="str">
        <f t="shared" si="3"/>
        <v>in Kuwait</v>
      </c>
    </row>
    <row r="142" spans="1:3">
      <c r="A142" s="16" t="s">
        <v>124</v>
      </c>
      <c r="B142" s="15" t="str">
        <f t="shared" si="2"/>
        <v>Kyrgyzstan</v>
      </c>
      <c r="C142" s="16" t="str">
        <f t="shared" si="3"/>
        <v>in Kyrgyzstan</v>
      </c>
    </row>
    <row r="143" spans="1:3">
      <c r="A143" s="16" t="s">
        <v>125</v>
      </c>
      <c r="B143" s="15" t="str">
        <f t="shared" si="2"/>
        <v>Lao People's Democratic Republic</v>
      </c>
      <c r="C143" s="16" t="str">
        <f t="shared" si="3"/>
        <v>in Lao People's Democratic Republic</v>
      </c>
    </row>
    <row r="144" spans="1:3" ht="25">
      <c r="A144" s="16" t="s">
        <v>126</v>
      </c>
      <c r="B144" s="15" t="str">
        <f t="shared" si="2"/>
        <v>Latvia</v>
      </c>
      <c r="C144" s="16" t="str">
        <f t="shared" si="3"/>
        <v>in Latvia</v>
      </c>
    </row>
    <row r="145" spans="1:3">
      <c r="A145" s="16" t="s">
        <v>127</v>
      </c>
      <c r="B145" s="15" t="str">
        <f t="shared" si="2"/>
        <v>Lebanon</v>
      </c>
      <c r="C145" s="16" t="str">
        <f t="shared" si="3"/>
        <v>in Lebanon</v>
      </c>
    </row>
    <row r="146" spans="1:3">
      <c r="A146" s="16" t="s">
        <v>128</v>
      </c>
      <c r="B146" s="15" t="str">
        <f t="shared" si="2"/>
        <v>Lesotho</v>
      </c>
      <c r="C146" s="16" t="str">
        <f t="shared" si="3"/>
        <v>in Lesotho</v>
      </c>
    </row>
    <row r="147" spans="1:3">
      <c r="A147" s="16" t="s">
        <v>129</v>
      </c>
      <c r="B147" s="15" t="str">
        <f t="shared" si="2"/>
        <v>Liberia</v>
      </c>
      <c r="C147" s="16" t="str">
        <f t="shared" si="3"/>
        <v>in Liberia</v>
      </c>
    </row>
    <row r="148" spans="1:3">
      <c r="A148" s="16" t="s">
        <v>130</v>
      </c>
      <c r="B148" s="15" t="str">
        <f t="shared" si="2"/>
        <v>Libya</v>
      </c>
      <c r="C148" s="16" t="str">
        <f t="shared" si="3"/>
        <v>in Libya</v>
      </c>
    </row>
    <row r="149" spans="1:3">
      <c r="A149" s="16" t="s">
        <v>131</v>
      </c>
      <c r="B149" s="15" t="str">
        <f t="shared" si="2"/>
        <v>Liechtenstein</v>
      </c>
      <c r="C149" s="16" t="str">
        <f t="shared" si="3"/>
        <v>in Liechtenstein</v>
      </c>
    </row>
    <row r="150" spans="1:3">
      <c r="A150" s="16" t="s">
        <v>132</v>
      </c>
      <c r="B150" s="15" t="str">
        <f t="shared" si="2"/>
        <v>Lithuania</v>
      </c>
      <c r="C150" s="16" t="str">
        <f t="shared" si="3"/>
        <v>in Lithuania</v>
      </c>
    </row>
    <row r="151" spans="1:3">
      <c r="A151" s="16" t="s">
        <v>133</v>
      </c>
      <c r="B151" s="15" t="str">
        <f t="shared" si="2"/>
        <v>Luxembourg</v>
      </c>
      <c r="C151" s="16" t="str">
        <f t="shared" si="3"/>
        <v>in Luxembourg</v>
      </c>
    </row>
    <row r="152" spans="1:3">
      <c r="A152" s="16" t="s">
        <v>134</v>
      </c>
      <c r="B152" s="15" t="str">
        <f t="shared" si="2"/>
        <v>Madagascar</v>
      </c>
      <c r="C152" s="16" t="str">
        <f t="shared" si="3"/>
        <v>in Madagascar</v>
      </c>
    </row>
    <row r="153" spans="1:3">
      <c r="A153" s="16" t="s">
        <v>135</v>
      </c>
      <c r="B153" s="15" t="str">
        <f t="shared" si="2"/>
        <v>Malawi</v>
      </c>
      <c r="C153" s="16" t="str">
        <f t="shared" si="3"/>
        <v>in Malawi</v>
      </c>
    </row>
    <row r="154" spans="1:3">
      <c r="A154" s="16" t="s">
        <v>136</v>
      </c>
      <c r="B154" s="15" t="str">
        <f t="shared" si="2"/>
        <v>Malaysia</v>
      </c>
      <c r="C154" s="16" t="str">
        <f t="shared" si="3"/>
        <v>in Malaysia</v>
      </c>
    </row>
    <row r="155" spans="1:3">
      <c r="A155" s="16" t="s">
        <v>137</v>
      </c>
      <c r="B155" s="15" t="str">
        <f t="shared" ref="B155:B218" si="4" xml:space="preserve"> "" &amp; A156</f>
        <v>Maldives</v>
      </c>
      <c r="C155" s="16" t="str">
        <f t="shared" ref="C155:C218" si="5" xml:space="preserve"> "in " &amp; A156 &amp; ""</f>
        <v>in Maldives</v>
      </c>
    </row>
    <row r="156" spans="1:3">
      <c r="A156" s="16" t="s">
        <v>138</v>
      </c>
      <c r="B156" s="15" t="str">
        <f t="shared" si="4"/>
        <v>Mali</v>
      </c>
      <c r="C156" s="16" t="str">
        <f t="shared" si="5"/>
        <v>in Mali</v>
      </c>
    </row>
    <row r="157" spans="1:3">
      <c r="A157" s="16" t="s">
        <v>139</v>
      </c>
      <c r="B157" s="15" t="str">
        <f t="shared" si="4"/>
        <v>Malta</v>
      </c>
      <c r="C157" s="16" t="str">
        <f t="shared" si="5"/>
        <v>in Malta</v>
      </c>
    </row>
    <row r="158" spans="1:3">
      <c r="A158" s="16" t="s">
        <v>140</v>
      </c>
      <c r="B158" s="15" t="str">
        <f t="shared" si="4"/>
        <v>Marshall Islands</v>
      </c>
      <c r="C158" s="16" t="str">
        <f t="shared" si="5"/>
        <v>in Marshall Islands</v>
      </c>
    </row>
    <row r="159" spans="1:3">
      <c r="A159" s="16" t="s">
        <v>141</v>
      </c>
      <c r="B159" s="15" t="str">
        <f t="shared" si="4"/>
        <v>Martinique</v>
      </c>
      <c r="C159" s="16" t="str">
        <f t="shared" si="5"/>
        <v>in Martinique</v>
      </c>
    </row>
    <row r="160" spans="1:3">
      <c r="A160" s="16" t="s">
        <v>142</v>
      </c>
      <c r="B160" s="15" t="str">
        <f t="shared" si="4"/>
        <v>Mauritania</v>
      </c>
      <c r="C160" s="16" t="str">
        <f t="shared" si="5"/>
        <v>in Mauritania</v>
      </c>
    </row>
    <row r="161" spans="1:3">
      <c r="A161" s="16" t="s">
        <v>143</v>
      </c>
      <c r="B161" s="15" t="str">
        <f t="shared" si="4"/>
        <v>Mauritius</v>
      </c>
      <c r="C161" s="16" t="str">
        <f t="shared" si="5"/>
        <v>in Mauritius</v>
      </c>
    </row>
    <row r="162" spans="1:3">
      <c r="A162" s="16" t="s">
        <v>144</v>
      </c>
      <c r="B162" s="15" t="str">
        <f t="shared" si="4"/>
        <v>Mayotte</v>
      </c>
      <c r="C162" s="16" t="str">
        <f t="shared" si="5"/>
        <v>in Mayotte</v>
      </c>
    </row>
    <row r="163" spans="1:3">
      <c r="A163" s="17" t="s">
        <v>145</v>
      </c>
      <c r="B163" s="15" t="str">
        <f t="shared" si="4"/>
        <v>Mexico</v>
      </c>
      <c r="C163" s="16" t="str">
        <f t="shared" si="5"/>
        <v>in Mexico</v>
      </c>
    </row>
    <row r="164" spans="1:3">
      <c r="A164" s="16" t="s">
        <v>146</v>
      </c>
      <c r="B164" s="15" t="str">
        <f t="shared" si="4"/>
        <v>Micronesia (Federated States of)</v>
      </c>
      <c r="C164" s="16" t="str">
        <f t="shared" si="5"/>
        <v>in Micronesia (Federated States of)</v>
      </c>
    </row>
    <row r="165" spans="1:3">
      <c r="A165" s="16" t="s">
        <v>147</v>
      </c>
      <c r="B165" s="15" t="str">
        <f t="shared" si="4"/>
        <v>Monaco</v>
      </c>
      <c r="C165" s="16" t="str">
        <f t="shared" si="5"/>
        <v>in Monaco</v>
      </c>
    </row>
    <row r="166" spans="1:3">
      <c r="A166" s="16" t="s">
        <v>148</v>
      </c>
      <c r="B166" s="15" t="str">
        <f t="shared" si="4"/>
        <v>Mongolia</v>
      </c>
      <c r="C166" s="16" t="str">
        <f t="shared" si="5"/>
        <v>in Mongolia</v>
      </c>
    </row>
    <row r="167" spans="1:3">
      <c r="A167" s="16" t="s">
        <v>149</v>
      </c>
      <c r="B167" s="15" t="str">
        <f t="shared" si="4"/>
        <v>Montenegro</v>
      </c>
      <c r="C167" s="16" t="str">
        <f t="shared" si="5"/>
        <v>in Montenegro</v>
      </c>
    </row>
    <row r="168" spans="1:3">
      <c r="A168" s="16" t="s">
        <v>150</v>
      </c>
      <c r="B168" s="15" t="str">
        <f t="shared" si="4"/>
        <v>Montserrat</v>
      </c>
      <c r="C168" s="16" t="str">
        <f t="shared" si="5"/>
        <v>in Montserrat</v>
      </c>
    </row>
    <row r="169" spans="1:3">
      <c r="A169" s="16" t="s">
        <v>151</v>
      </c>
      <c r="B169" s="15" t="str">
        <f t="shared" si="4"/>
        <v>Morocco</v>
      </c>
      <c r="C169" s="16" t="str">
        <f t="shared" si="5"/>
        <v>in Morocco</v>
      </c>
    </row>
    <row r="170" spans="1:3">
      <c r="A170" s="16" t="s">
        <v>152</v>
      </c>
      <c r="B170" s="15" t="str">
        <f t="shared" si="4"/>
        <v>Mozambique</v>
      </c>
      <c r="C170" s="16" t="str">
        <f t="shared" si="5"/>
        <v>in Mozambique</v>
      </c>
    </row>
    <row r="171" spans="1:3">
      <c r="A171" s="16" t="s">
        <v>153</v>
      </c>
      <c r="B171" s="15" t="str">
        <f t="shared" si="4"/>
        <v>Myanmar</v>
      </c>
      <c r="C171" s="16" t="str">
        <f t="shared" si="5"/>
        <v>in Myanmar</v>
      </c>
    </row>
    <row r="172" spans="1:3">
      <c r="A172" s="16" t="s">
        <v>154</v>
      </c>
      <c r="B172" s="15" t="str">
        <f t="shared" si="4"/>
        <v>Namibia</v>
      </c>
      <c r="C172" s="16" t="str">
        <f t="shared" si="5"/>
        <v>in Namibia</v>
      </c>
    </row>
    <row r="173" spans="1:3">
      <c r="A173" s="16" t="s">
        <v>155</v>
      </c>
      <c r="B173" s="15" t="str">
        <f t="shared" si="4"/>
        <v>Nauru</v>
      </c>
      <c r="C173" s="16" t="str">
        <f t="shared" si="5"/>
        <v>in Nauru</v>
      </c>
    </row>
    <row r="174" spans="1:3">
      <c r="A174" s="16" t="s">
        <v>156</v>
      </c>
      <c r="B174" s="15" t="str">
        <f t="shared" si="4"/>
        <v>Nepal</v>
      </c>
      <c r="C174" s="16" t="str">
        <f t="shared" si="5"/>
        <v>in Nepal</v>
      </c>
    </row>
    <row r="175" spans="1:3">
      <c r="A175" s="16" t="s">
        <v>157</v>
      </c>
      <c r="B175" s="15" t="str">
        <f t="shared" si="4"/>
        <v>Netherlands</v>
      </c>
      <c r="C175" s="16" t="str">
        <f t="shared" si="5"/>
        <v>in Netherlands</v>
      </c>
    </row>
    <row r="176" spans="1:3">
      <c r="A176" s="16" t="s">
        <v>158</v>
      </c>
      <c r="B176" s="15" t="str">
        <f t="shared" si="4"/>
        <v>New Caledonia</v>
      </c>
      <c r="C176" s="16" t="str">
        <f t="shared" si="5"/>
        <v>in New Caledonia</v>
      </c>
    </row>
    <row r="177" spans="1:3">
      <c r="A177" s="16" t="s">
        <v>159</v>
      </c>
      <c r="B177" s="15" t="str">
        <f t="shared" si="4"/>
        <v>New Zealand</v>
      </c>
      <c r="C177" s="16" t="str">
        <f t="shared" si="5"/>
        <v>in New Zealand</v>
      </c>
    </row>
    <row r="178" spans="1:3">
      <c r="A178" s="16" t="s">
        <v>160</v>
      </c>
      <c r="B178" s="15" t="str">
        <f t="shared" si="4"/>
        <v>Nicaragua</v>
      </c>
      <c r="C178" s="16" t="str">
        <f t="shared" si="5"/>
        <v>in Nicaragua</v>
      </c>
    </row>
    <row r="179" spans="1:3">
      <c r="A179" s="16" t="s">
        <v>161</v>
      </c>
      <c r="B179" s="15" t="str">
        <f t="shared" si="4"/>
        <v>Niger</v>
      </c>
      <c r="C179" s="16" t="str">
        <f t="shared" si="5"/>
        <v>in Niger</v>
      </c>
    </row>
    <row r="180" spans="1:3">
      <c r="A180" s="16" t="s">
        <v>162</v>
      </c>
      <c r="B180" s="15" t="str">
        <f t="shared" si="4"/>
        <v>Nigeria</v>
      </c>
      <c r="C180" s="16" t="str">
        <f t="shared" si="5"/>
        <v>in Nigeria</v>
      </c>
    </row>
    <row r="181" spans="1:3">
      <c r="A181" s="16" t="s">
        <v>163</v>
      </c>
      <c r="B181" s="15" t="str">
        <f t="shared" si="4"/>
        <v>Niue</v>
      </c>
      <c r="C181" s="16" t="str">
        <f t="shared" si="5"/>
        <v>in Niue</v>
      </c>
    </row>
    <row r="182" spans="1:3">
      <c r="A182" s="16" t="s">
        <v>164</v>
      </c>
      <c r="B182" s="15" t="str">
        <f t="shared" si="4"/>
        <v>Norfolk Island</v>
      </c>
      <c r="C182" s="16" t="str">
        <f t="shared" si="5"/>
        <v>in Norfolk Island</v>
      </c>
    </row>
    <row r="183" spans="1:3">
      <c r="A183" s="16" t="s">
        <v>165</v>
      </c>
      <c r="B183" s="15" t="str">
        <f t="shared" si="4"/>
        <v>Northern Mariana Islands</v>
      </c>
      <c r="C183" s="16" t="str">
        <f t="shared" si="5"/>
        <v>in Northern Mariana Islands</v>
      </c>
    </row>
    <row r="184" spans="1:3">
      <c r="A184" s="16" t="s">
        <v>166</v>
      </c>
      <c r="B184" s="15" t="str">
        <f t="shared" si="4"/>
        <v>Norway</v>
      </c>
      <c r="C184" s="16" t="str">
        <f t="shared" si="5"/>
        <v>in Norway</v>
      </c>
    </row>
    <row r="185" spans="1:3">
      <c r="A185" s="16" t="s">
        <v>167</v>
      </c>
      <c r="B185" s="15" t="str">
        <f t="shared" si="4"/>
        <v>Oman</v>
      </c>
      <c r="C185" s="16" t="str">
        <f t="shared" si="5"/>
        <v>in Oman</v>
      </c>
    </row>
    <row r="186" spans="1:3">
      <c r="A186" s="16" t="s">
        <v>168</v>
      </c>
      <c r="B186" s="15" t="str">
        <f t="shared" si="4"/>
        <v>Pakistan</v>
      </c>
      <c r="C186" s="16" t="str">
        <f t="shared" si="5"/>
        <v>in Pakistan</v>
      </c>
    </row>
    <row r="187" spans="1:3">
      <c r="A187" s="16" t="s">
        <v>169</v>
      </c>
      <c r="B187" s="15" t="str">
        <f t="shared" si="4"/>
        <v>Palau</v>
      </c>
      <c r="C187" s="16" t="str">
        <f t="shared" si="5"/>
        <v>in Palau</v>
      </c>
    </row>
    <row r="188" spans="1:3">
      <c r="A188" s="16" t="s">
        <v>170</v>
      </c>
      <c r="B188" s="15" t="str">
        <f t="shared" si="4"/>
        <v>Panama</v>
      </c>
      <c r="C188" s="16" t="str">
        <f t="shared" si="5"/>
        <v>in Panama</v>
      </c>
    </row>
    <row r="189" spans="1:3">
      <c r="A189" s="16" t="s">
        <v>171</v>
      </c>
      <c r="B189" s="15" t="str">
        <f t="shared" si="4"/>
        <v>Papua New Guinea</v>
      </c>
      <c r="C189" s="16" t="str">
        <f t="shared" si="5"/>
        <v>in Papua New Guinea</v>
      </c>
    </row>
    <row r="190" spans="1:3">
      <c r="A190" s="16" t="s">
        <v>172</v>
      </c>
      <c r="B190" s="15" t="str">
        <f t="shared" si="4"/>
        <v>Paraguay</v>
      </c>
      <c r="C190" s="16" t="str">
        <f t="shared" si="5"/>
        <v>in Paraguay</v>
      </c>
    </row>
    <row r="191" spans="1:3">
      <c r="A191" s="16" t="s">
        <v>173</v>
      </c>
      <c r="B191" s="15" t="str">
        <f t="shared" si="4"/>
        <v>Peru</v>
      </c>
      <c r="C191" s="16" t="str">
        <f t="shared" si="5"/>
        <v>in Peru</v>
      </c>
    </row>
    <row r="192" spans="1:3">
      <c r="A192" s="16" t="s">
        <v>174</v>
      </c>
      <c r="B192" s="15" t="str">
        <f t="shared" si="4"/>
        <v>Philippines</v>
      </c>
      <c r="C192" s="16" t="str">
        <f t="shared" si="5"/>
        <v>in Philippines</v>
      </c>
    </row>
    <row r="193" spans="1:3">
      <c r="A193" s="16" t="s">
        <v>175</v>
      </c>
      <c r="B193" s="15" t="str">
        <f t="shared" si="4"/>
        <v>Pitcairn</v>
      </c>
      <c r="C193" s="16" t="str">
        <f t="shared" si="5"/>
        <v>in Pitcairn</v>
      </c>
    </row>
    <row r="194" spans="1:3">
      <c r="A194" s="16" t="s">
        <v>176</v>
      </c>
      <c r="B194" s="15" t="str">
        <f t="shared" si="4"/>
        <v>Poland</v>
      </c>
      <c r="C194" s="16" t="str">
        <f t="shared" si="5"/>
        <v>in Poland</v>
      </c>
    </row>
    <row r="195" spans="1:3">
      <c r="A195" s="16" t="s">
        <v>177</v>
      </c>
      <c r="B195" s="15" t="str">
        <f t="shared" si="4"/>
        <v>Portugal</v>
      </c>
      <c r="C195" s="16" t="str">
        <f t="shared" si="5"/>
        <v>in Portugal</v>
      </c>
    </row>
    <row r="196" spans="1:3">
      <c r="A196" s="16" t="s">
        <v>178</v>
      </c>
      <c r="B196" s="15" t="str">
        <f t="shared" si="4"/>
        <v>Puerto Rico</v>
      </c>
      <c r="C196" s="16" t="str">
        <f t="shared" si="5"/>
        <v>in Puerto Rico</v>
      </c>
    </row>
    <row r="197" spans="1:3">
      <c r="A197" s="16" t="s">
        <v>179</v>
      </c>
      <c r="B197" s="15" t="str">
        <f t="shared" si="4"/>
        <v>Qatar</v>
      </c>
      <c r="C197" s="16" t="str">
        <f t="shared" si="5"/>
        <v>in Qatar</v>
      </c>
    </row>
    <row r="198" spans="1:3">
      <c r="A198" s="16" t="s">
        <v>180</v>
      </c>
      <c r="B198" s="15" t="str">
        <f t="shared" si="4"/>
        <v>Republic of Korea</v>
      </c>
      <c r="C198" s="16" t="str">
        <f t="shared" si="5"/>
        <v>in Republic of Korea</v>
      </c>
    </row>
    <row r="199" spans="1:3">
      <c r="A199" s="16" t="s">
        <v>181</v>
      </c>
      <c r="B199" s="15" t="str">
        <f t="shared" si="4"/>
        <v>Republic of Moldova</v>
      </c>
      <c r="C199" s="16" t="str">
        <f t="shared" si="5"/>
        <v>in Republic of Moldova</v>
      </c>
    </row>
    <row r="200" spans="1:3">
      <c r="A200" s="16" t="s">
        <v>182</v>
      </c>
      <c r="B200" s="15" t="str">
        <f t="shared" si="4"/>
        <v>Réunion</v>
      </c>
      <c r="C200" s="16" t="str">
        <f t="shared" si="5"/>
        <v>in Réunion</v>
      </c>
    </row>
    <row r="201" spans="1:3">
      <c r="A201" s="16" t="s">
        <v>183</v>
      </c>
      <c r="B201" s="15" t="str">
        <f t="shared" si="4"/>
        <v>Romania</v>
      </c>
      <c r="C201" s="16" t="str">
        <f t="shared" si="5"/>
        <v>in Romania</v>
      </c>
    </row>
    <row r="202" spans="1:3">
      <c r="A202" s="16" t="s">
        <v>184</v>
      </c>
      <c r="B202" s="15" t="str">
        <f t="shared" si="4"/>
        <v>Russian Federation</v>
      </c>
      <c r="C202" s="16" t="str">
        <f t="shared" si="5"/>
        <v>in Russian Federation</v>
      </c>
    </row>
    <row r="203" spans="1:3">
      <c r="A203" s="16" t="s">
        <v>185</v>
      </c>
      <c r="B203" s="15" t="str">
        <f t="shared" si="4"/>
        <v>Rwanda</v>
      </c>
      <c r="C203" s="16" t="str">
        <f t="shared" si="5"/>
        <v>in Rwanda</v>
      </c>
    </row>
    <row r="204" spans="1:3">
      <c r="A204" s="16" t="s">
        <v>186</v>
      </c>
      <c r="B204" s="15" t="str">
        <f t="shared" si="4"/>
        <v>Saint Barthélemy</v>
      </c>
      <c r="C204" s="16" t="str">
        <f t="shared" si="5"/>
        <v>in Saint Barthélemy</v>
      </c>
    </row>
    <row r="205" spans="1:3">
      <c r="A205" s="16" t="s">
        <v>187</v>
      </c>
      <c r="B205" s="15" t="str">
        <f t="shared" si="4"/>
        <v>Saint Helena</v>
      </c>
      <c r="C205" s="16" t="str">
        <f t="shared" si="5"/>
        <v>in Saint Helena</v>
      </c>
    </row>
    <row r="206" spans="1:3">
      <c r="A206" s="16" t="s">
        <v>188</v>
      </c>
      <c r="B206" s="15" t="str">
        <f t="shared" si="4"/>
        <v>Saint Kitts and Nevis</v>
      </c>
      <c r="C206" s="16" t="str">
        <f t="shared" si="5"/>
        <v>in Saint Kitts and Nevis</v>
      </c>
    </row>
    <row r="207" spans="1:3">
      <c r="A207" s="16" t="s">
        <v>189</v>
      </c>
      <c r="B207" s="15" t="str">
        <f t="shared" si="4"/>
        <v>Saint Lucia</v>
      </c>
      <c r="C207" s="16" t="str">
        <f t="shared" si="5"/>
        <v>in Saint Lucia</v>
      </c>
    </row>
    <row r="208" spans="1:3">
      <c r="A208" s="16" t="s">
        <v>190</v>
      </c>
      <c r="B208" s="15" t="str">
        <f t="shared" si="4"/>
        <v>Saint Martin (French part)</v>
      </c>
      <c r="C208" s="16" t="str">
        <f t="shared" si="5"/>
        <v>in Saint Martin (French part)</v>
      </c>
    </row>
    <row r="209" spans="1:3">
      <c r="A209" s="17" t="s">
        <v>191</v>
      </c>
      <c r="B209" s="15" t="str">
        <f t="shared" si="4"/>
        <v>Saint Pierre and Miquelon</v>
      </c>
      <c r="C209" s="16" t="str">
        <f t="shared" si="5"/>
        <v>in Saint Pierre and Miquelon</v>
      </c>
    </row>
    <row r="210" spans="1:3">
      <c r="A210" s="16" t="s">
        <v>192</v>
      </c>
      <c r="B210" s="15" t="str">
        <f t="shared" si="4"/>
        <v>Saint Vincent and the Grenadines</v>
      </c>
      <c r="C210" s="16" t="str">
        <f t="shared" si="5"/>
        <v>in Saint Vincent and the Grenadines</v>
      </c>
    </row>
    <row r="211" spans="1:3">
      <c r="A211" s="16" t="s">
        <v>193</v>
      </c>
      <c r="B211" s="15" t="str">
        <f t="shared" si="4"/>
        <v>Samoa</v>
      </c>
      <c r="C211" s="16" t="str">
        <f t="shared" si="5"/>
        <v>in Samoa</v>
      </c>
    </row>
    <row r="212" spans="1:3">
      <c r="A212" s="16" t="s">
        <v>194</v>
      </c>
      <c r="B212" s="15" t="str">
        <f t="shared" si="4"/>
        <v>San Marino</v>
      </c>
      <c r="C212" s="16" t="str">
        <f t="shared" si="5"/>
        <v>in San Marino</v>
      </c>
    </row>
    <row r="213" spans="1:3">
      <c r="A213" s="16" t="s">
        <v>195</v>
      </c>
      <c r="B213" s="15" t="str">
        <f t="shared" si="4"/>
        <v>Sao Tome and Principe</v>
      </c>
      <c r="C213" s="16" t="str">
        <f t="shared" si="5"/>
        <v>in Sao Tome and Principe</v>
      </c>
    </row>
    <row r="214" spans="1:3">
      <c r="A214" s="16" t="s">
        <v>196</v>
      </c>
      <c r="B214" s="15" t="str">
        <f t="shared" si="4"/>
        <v>Sark</v>
      </c>
      <c r="C214" s="16" t="str">
        <f t="shared" si="5"/>
        <v>in Sark</v>
      </c>
    </row>
    <row r="215" spans="1:3">
      <c r="A215" s="16" t="s">
        <v>197</v>
      </c>
      <c r="B215" s="15" t="str">
        <f t="shared" si="4"/>
        <v>Saudi Arabia</v>
      </c>
      <c r="C215" s="16" t="str">
        <f t="shared" si="5"/>
        <v>in Saudi Arabia</v>
      </c>
    </row>
    <row r="216" spans="1:3">
      <c r="A216" s="16" t="s">
        <v>198</v>
      </c>
      <c r="B216" s="15" t="str">
        <f t="shared" si="4"/>
        <v>Senegal</v>
      </c>
      <c r="C216" s="16" t="str">
        <f t="shared" si="5"/>
        <v>in Senegal</v>
      </c>
    </row>
    <row r="217" spans="1:3">
      <c r="A217" s="16" t="s">
        <v>199</v>
      </c>
      <c r="B217" s="15" t="str">
        <f t="shared" si="4"/>
        <v>Serbia</v>
      </c>
      <c r="C217" s="16" t="str">
        <f t="shared" si="5"/>
        <v>in Serbia</v>
      </c>
    </row>
    <row r="218" spans="1:3">
      <c r="A218" s="16" t="s">
        <v>200</v>
      </c>
      <c r="B218" s="15" t="str">
        <f t="shared" si="4"/>
        <v>Seychelles</v>
      </c>
      <c r="C218" s="16" t="str">
        <f t="shared" si="5"/>
        <v>in Seychelles</v>
      </c>
    </row>
    <row r="219" spans="1:3">
      <c r="A219" s="16" t="s">
        <v>201</v>
      </c>
      <c r="B219" s="15" t="str">
        <f t="shared" ref="B219:B267" si="6" xml:space="preserve"> "" &amp; A220</f>
        <v>Sierra Leone</v>
      </c>
      <c r="C219" s="16" t="str">
        <f t="shared" ref="C219:C267" si="7" xml:space="preserve"> "in " &amp; A220 &amp; ""</f>
        <v>in Sierra Leone</v>
      </c>
    </row>
    <row r="220" spans="1:3">
      <c r="A220" s="16" t="s">
        <v>202</v>
      </c>
      <c r="B220" s="15" t="str">
        <f t="shared" si="6"/>
        <v>Singapore</v>
      </c>
      <c r="C220" s="16" t="str">
        <f t="shared" si="7"/>
        <v>in Singapore</v>
      </c>
    </row>
    <row r="221" spans="1:3">
      <c r="A221" s="16" t="s">
        <v>203</v>
      </c>
      <c r="B221" s="15" t="str">
        <f t="shared" si="6"/>
        <v>Sint Maarten (Dutch part)</v>
      </c>
      <c r="C221" s="16" t="str">
        <f t="shared" si="7"/>
        <v>in Sint Maarten (Dutch part)</v>
      </c>
    </row>
    <row r="222" spans="1:3">
      <c r="A222" s="17" t="s">
        <v>204</v>
      </c>
      <c r="B222" s="15" t="str">
        <f t="shared" si="6"/>
        <v>Slovakia</v>
      </c>
      <c r="C222" s="16" t="str">
        <f t="shared" si="7"/>
        <v>in Slovakia</v>
      </c>
    </row>
    <row r="223" spans="1:3">
      <c r="A223" s="16" t="s">
        <v>205</v>
      </c>
      <c r="B223" s="15" t="str">
        <f t="shared" si="6"/>
        <v>Slovenia</v>
      </c>
      <c r="C223" s="16" t="str">
        <f t="shared" si="7"/>
        <v>in Slovenia</v>
      </c>
    </row>
    <row r="224" spans="1:3">
      <c r="A224" s="16" t="s">
        <v>206</v>
      </c>
      <c r="B224" s="15" t="str">
        <f t="shared" si="6"/>
        <v>Solomon Islands</v>
      </c>
      <c r="C224" s="16" t="str">
        <f t="shared" si="7"/>
        <v>in Solomon Islands</v>
      </c>
    </row>
    <row r="225" spans="1:3">
      <c r="A225" s="16" t="s">
        <v>207</v>
      </c>
      <c r="B225" s="15" t="str">
        <f t="shared" si="6"/>
        <v>Somalia</v>
      </c>
      <c r="C225" s="16" t="str">
        <f t="shared" si="7"/>
        <v>in Somalia</v>
      </c>
    </row>
    <row r="226" spans="1:3">
      <c r="A226" s="16" t="s">
        <v>208</v>
      </c>
      <c r="B226" s="15" t="str">
        <f t="shared" si="6"/>
        <v>South Africa</v>
      </c>
      <c r="C226" s="16" t="str">
        <f t="shared" si="7"/>
        <v>in South Africa</v>
      </c>
    </row>
    <row r="227" spans="1:3">
      <c r="A227" s="16" t="s">
        <v>209</v>
      </c>
      <c r="B227" s="15" t="str">
        <f t="shared" si="6"/>
        <v>South Sudan</v>
      </c>
      <c r="C227" s="16" t="str">
        <f t="shared" si="7"/>
        <v>in South Sudan</v>
      </c>
    </row>
    <row r="228" spans="1:3">
      <c r="A228" s="16" t="s">
        <v>210</v>
      </c>
      <c r="B228" s="15" t="str">
        <f t="shared" si="6"/>
        <v>Spain</v>
      </c>
      <c r="C228" s="16" t="str">
        <f t="shared" si="7"/>
        <v>in Spain</v>
      </c>
    </row>
    <row r="229" spans="1:3">
      <c r="A229" s="16" t="s">
        <v>211</v>
      </c>
      <c r="B229" s="15" t="str">
        <f t="shared" si="6"/>
        <v>Sri Lanka</v>
      </c>
      <c r="C229" s="16" t="str">
        <f t="shared" si="7"/>
        <v>in Sri Lanka</v>
      </c>
    </row>
    <row r="230" spans="1:3">
      <c r="A230" s="16" t="s">
        <v>212</v>
      </c>
      <c r="B230" s="15" t="str">
        <f t="shared" si="6"/>
        <v>State of Palestine</v>
      </c>
      <c r="C230" s="16" t="str">
        <f t="shared" si="7"/>
        <v>in State of Palestine</v>
      </c>
    </row>
    <row r="231" spans="1:3">
      <c r="A231" s="16" t="s">
        <v>213</v>
      </c>
      <c r="B231" s="15" t="str">
        <f t="shared" si="6"/>
        <v>Sudan</v>
      </c>
      <c r="C231" s="16" t="str">
        <f t="shared" si="7"/>
        <v>in Sudan</v>
      </c>
    </row>
    <row r="232" spans="1:3">
      <c r="A232" s="16" t="s">
        <v>214</v>
      </c>
      <c r="B232" s="15" t="str">
        <f t="shared" si="6"/>
        <v>Suriname</v>
      </c>
      <c r="C232" s="16" t="str">
        <f t="shared" si="7"/>
        <v>in Suriname</v>
      </c>
    </row>
    <row r="233" spans="1:3">
      <c r="A233" s="16" t="s">
        <v>215</v>
      </c>
      <c r="B233" s="15" t="str">
        <f t="shared" si="6"/>
        <v>Svalbard and Jan Mayen Islands</v>
      </c>
      <c r="C233" s="16" t="str">
        <f t="shared" si="7"/>
        <v>in Svalbard and Jan Mayen Islands</v>
      </c>
    </row>
    <row r="234" spans="1:3">
      <c r="A234" s="16" t="s">
        <v>216</v>
      </c>
      <c r="B234" s="15" t="str">
        <f t="shared" si="6"/>
        <v>Swaziland</v>
      </c>
      <c r="C234" s="16" t="str">
        <f t="shared" si="7"/>
        <v>in Swaziland</v>
      </c>
    </row>
    <row r="235" spans="1:3">
      <c r="A235" s="16" t="s">
        <v>217</v>
      </c>
      <c r="B235" s="15" t="str">
        <f t="shared" si="6"/>
        <v>Sweden</v>
      </c>
      <c r="C235" s="16" t="str">
        <f t="shared" si="7"/>
        <v>in Sweden</v>
      </c>
    </row>
    <row r="236" spans="1:3">
      <c r="A236" s="16" t="s">
        <v>218</v>
      </c>
      <c r="B236" s="15" t="str">
        <f t="shared" si="6"/>
        <v>Switzerland</v>
      </c>
      <c r="C236" s="16" t="str">
        <f t="shared" si="7"/>
        <v>in Switzerland</v>
      </c>
    </row>
    <row r="237" spans="1:3">
      <c r="A237" s="16" t="s">
        <v>219</v>
      </c>
      <c r="B237" s="15" t="str">
        <f t="shared" si="6"/>
        <v>Syrian Arab Republic</v>
      </c>
      <c r="C237" s="16" t="str">
        <f t="shared" si="7"/>
        <v>in Syrian Arab Republic</v>
      </c>
    </row>
    <row r="238" spans="1:3">
      <c r="A238" s="16" t="s">
        <v>220</v>
      </c>
      <c r="B238" s="15" t="str">
        <f t="shared" si="6"/>
        <v>Tajikistan</v>
      </c>
      <c r="C238" s="16" t="str">
        <f t="shared" si="7"/>
        <v>in Tajikistan</v>
      </c>
    </row>
    <row r="239" spans="1:3">
      <c r="A239" s="16" t="s">
        <v>221</v>
      </c>
      <c r="B239" s="15" t="str">
        <f t="shared" si="6"/>
        <v>Thailand</v>
      </c>
      <c r="C239" s="16" t="str">
        <f t="shared" si="7"/>
        <v>in Thailand</v>
      </c>
    </row>
    <row r="240" spans="1:3">
      <c r="A240" s="16" t="s">
        <v>222</v>
      </c>
      <c r="B240" s="15" t="str">
        <f t="shared" si="6"/>
        <v>The former Yugoslav Republic of Macedonia</v>
      </c>
      <c r="C240" s="16" t="str">
        <f t="shared" si="7"/>
        <v>in The former Yugoslav Republic of Macedonia</v>
      </c>
    </row>
    <row r="241" spans="1:3" ht="25">
      <c r="A241" s="16" t="s">
        <v>223</v>
      </c>
      <c r="B241" s="15" t="str">
        <f t="shared" si="6"/>
        <v>Timor-Leste</v>
      </c>
      <c r="C241" s="16" t="str">
        <f t="shared" si="7"/>
        <v>in Timor-Leste</v>
      </c>
    </row>
    <row r="242" spans="1:3">
      <c r="A242" s="16" t="s">
        <v>224</v>
      </c>
      <c r="B242" s="15" t="str">
        <f t="shared" si="6"/>
        <v>Togo</v>
      </c>
      <c r="C242" s="16" t="str">
        <f t="shared" si="7"/>
        <v>in Togo</v>
      </c>
    </row>
    <row r="243" spans="1:3">
      <c r="A243" s="16" t="s">
        <v>225</v>
      </c>
      <c r="B243" s="15" t="str">
        <f t="shared" si="6"/>
        <v>Tokelau</v>
      </c>
      <c r="C243" s="16" t="str">
        <f t="shared" si="7"/>
        <v>in Tokelau</v>
      </c>
    </row>
    <row r="244" spans="1:3">
      <c r="A244" s="16" t="s">
        <v>226</v>
      </c>
      <c r="B244" s="15" t="str">
        <f t="shared" si="6"/>
        <v>Tonga</v>
      </c>
      <c r="C244" s="16" t="str">
        <f t="shared" si="7"/>
        <v>in Tonga</v>
      </c>
    </row>
    <row r="245" spans="1:3">
      <c r="A245" s="16" t="s">
        <v>227</v>
      </c>
      <c r="B245" s="15" t="str">
        <f t="shared" si="6"/>
        <v>Trinidad and Tobago</v>
      </c>
      <c r="C245" s="16" t="str">
        <f t="shared" si="7"/>
        <v>in Trinidad and Tobago</v>
      </c>
    </row>
    <row r="246" spans="1:3">
      <c r="A246" s="16" t="s">
        <v>228</v>
      </c>
      <c r="B246" s="15" t="str">
        <f t="shared" si="6"/>
        <v>Tunisia</v>
      </c>
      <c r="C246" s="16" t="str">
        <f t="shared" si="7"/>
        <v>in Tunisia</v>
      </c>
    </row>
    <row r="247" spans="1:3">
      <c r="A247" s="16" t="s">
        <v>229</v>
      </c>
      <c r="B247" s="15" t="str">
        <f t="shared" si="6"/>
        <v>Turkey</v>
      </c>
      <c r="C247" s="16" t="str">
        <f t="shared" si="7"/>
        <v>in Turkey</v>
      </c>
    </row>
    <row r="248" spans="1:3">
      <c r="A248" s="16" t="s">
        <v>230</v>
      </c>
      <c r="B248" s="15" t="str">
        <f t="shared" si="6"/>
        <v>Turkmenistan</v>
      </c>
      <c r="C248" s="16" t="str">
        <f t="shared" si="7"/>
        <v>in Turkmenistan</v>
      </c>
    </row>
    <row r="249" spans="1:3">
      <c r="A249" s="16" t="s">
        <v>231</v>
      </c>
      <c r="B249" s="15" t="str">
        <f t="shared" si="6"/>
        <v>Turks and Caicos Islands</v>
      </c>
      <c r="C249" s="16" t="str">
        <f t="shared" si="7"/>
        <v>in Turks and Caicos Islands</v>
      </c>
    </row>
    <row r="250" spans="1:3">
      <c r="A250" s="16" t="s">
        <v>232</v>
      </c>
      <c r="B250" s="15" t="str">
        <f t="shared" si="6"/>
        <v>Tuvalu</v>
      </c>
      <c r="C250" s="16" t="str">
        <f t="shared" si="7"/>
        <v>in Tuvalu</v>
      </c>
    </row>
    <row r="251" spans="1:3">
      <c r="A251" s="16" t="s">
        <v>233</v>
      </c>
      <c r="B251" s="15" t="str">
        <f t="shared" si="6"/>
        <v>Uganda</v>
      </c>
      <c r="C251" s="16" t="str">
        <f t="shared" si="7"/>
        <v>in Uganda</v>
      </c>
    </row>
    <row r="252" spans="1:3">
      <c r="A252" s="16" t="s">
        <v>234</v>
      </c>
      <c r="B252" s="15" t="str">
        <f t="shared" si="6"/>
        <v>Ukraine</v>
      </c>
      <c r="C252" s="16" t="str">
        <f t="shared" si="7"/>
        <v>in Ukraine</v>
      </c>
    </row>
    <row r="253" spans="1:3">
      <c r="A253" s="16" t="s">
        <v>235</v>
      </c>
      <c r="B253" s="15" t="str">
        <f t="shared" si="6"/>
        <v>United Arab Emirates</v>
      </c>
      <c r="C253" s="16" t="str">
        <f t="shared" si="7"/>
        <v>in United Arab Emirates</v>
      </c>
    </row>
    <row r="254" spans="1:3">
      <c r="A254" s="16" t="s">
        <v>236</v>
      </c>
      <c r="B254" s="15" t="str">
        <f t="shared" si="6"/>
        <v>United Kingdom of Great Britain and Northern Ireland</v>
      </c>
      <c r="C254" s="16" t="str">
        <f t="shared" si="7"/>
        <v>in United Kingdom of Great Britain and Northern Ireland</v>
      </c>
    </row>
    <row r="255" spans="1:3" ht="25">
      <c r="A255" s="16" t="s">
        <v>237</v>
      </c>
      <c r="B255" s="15" t="str">
        <f t="shared" si="6"/>
        <v>United Republic of Tanzania</v>
      </c>
      <c r="C255" s="16" t="str">
        <f t="shared" si="7"/>
        <v>in United Republic of Tanzania</v>
      </c>
    </row>
    <row r="256" spans="1:3">
      <c r="A256" s="16" t="s">
        <v>238</v>
      </c>
      <c r="B256" s="15" t="str">
        <f t="shared" si="6"/>
        <v>United States of America</v>
      </c>
      <c r="C256" s="16" t="str">
        <f t="shared" si="7"/>
        <v>in United States of America</v>
      </c>
    </row>
    <row r="257" spans="1:3">
      <c r="A257" s="16" t="s">
        <v>239</v>
      </c>
      <c r="B257" s="15" t="str">
        <f t="shared" si="6"/>
        <v>United States Virgin Islands</v>
      </c>
      <c r="C257" s="16" t="str">
        <f t="shared" si="7"/>
        <v>in United States Virgin Islands</v>
      </c>
    </row>
    <row r="258" spans="1:3">
      <c r="A258" s="16" t="s">
        <v>240</v>
      </c>
      <c r="B258" s="15" t="str">
        <f t="shared" si="6"/>
        <v>Uruguay</v>
      </c>
      <c r="C258" s="16" t="str">
        <f t="shared" si="7"/>
        <v>in Uruguay</v>
      </c>
    </row>
    <row r="259" spans="1:3">
      <c r="A259" s="16" t="s">
        <v>241</v>
      </c>
      <c r="B259" s="15" t="str">
        <f t="shared" si="6"/>
        <v>Uzbekistan</v>
      </c>
      <c r="C259" s="16" t="str">
        <f t="shared" si="7"/>
        <v>in Uzbekistan</v>
      </c>
    </row>
    <row r="260" spans="1:3">
      <c r="A260" s="16" t="s">
        <v>242</v>
      </c>
      <c r="B260" s="15" t="str">
        <f t="shared" si="6"/>
        <v>Vanuatu</v>
      </c>
      <c r="C260" s="16" t="str">
        <f t="shared" si="7"/>
        <v>in Vanuatu</v>
      </c>
    </row>
    <row r="261" spans="1:3">
      <c r="A261" s="16" t="s">
        <v>243</v>
      </c>
      <c r="B261" s="15" t="str">
        <f t="shared" si="6"/>
        <v>Venezuela (Bolivarian Republic of)</v>
      </c>
      <c r="C261" s="16" t="str">
        <f t="shared" si="7"/>
        <v>in Venezuela (Bolivarian Republic of)</v>
      </c>
    </row>
    <row r="262" spans="1:3" ht="25">
      <c r="A262" s="16" t="s">
        <v>244</v>
      </c>
      <c r="B262" s="15" t="str">
        <f t="shared" si="6"/>
        <v>Viet Nam</v>
      </c>
      <c r="C262" s="16" t="str">
        <f t="shared" si="7"/>
        <v>in Viet Nam</v>
      </c>
    </row>
    <row r="263" spans="1:3">
      <c r="A263" s="16" t="s">
        <v>245</v>
      </c>
      <c r="B263" s="15" t="str">
        <f t="shared" si="6"/>
        <v>Wallis and Futuna Islands</v>
      </c>
      <c r="C263" s="16" t="str">
        <f t="shared" si="7"/>
        <v>in Wallis and Futuna Islands</v>
      </c>
    </row>
    <row r="264" spans="1:3">
      <c r="A264" s="16" t="s">
        <v>246</v>
      </c>
      <c r="B264" s="15" t="str">
        <f t="shared" si="6"/>
        <v>Western Sahara</v>
      </c>
      <c r="C264" s="16" t="str">
        <f t="shared" si="7"/>
        <v>in Western Sahara</v>
      </c>
    </row>
    <row r="265" spans="1:3">
      <c r="A265" s="16" t="s">
        <v>247</v>
      </c>
      <c r="B265" s="15" t="str">
        <f t="shared" si="6"/>
        <v>Yemen</v>
      </c>
      <c r="C265" s="16" t="str">
        <f t="shared" si="7"/>
        <v>in Yemen</v>
      </c>
    </row>
    <row r="266" spans="1:3">
      <c r="A266" s="16" t="s">
        <v>248</v>
      </c>
      <c r="B266" s="15" t="str">
        <f t="shared" si="6"/>
        <v>Zambia</v>
      </c>
      <c r="C266" s="16" t="str">
        <f t="shared" si="7"/>
        <v>in Zambia</v>
      </c>
    </row>
    <row r="267" spans="1:3">
      <c r="A267" s="16" t="s">
        <v>249</v>
      </c>
      <c r="B267" s="15" t="str">
        <f t="shared" si="6"/>
        <v>Zimbabwe</v>
      </c>
      <c r="C267" s="16" t="str">
        <f t="shared" si="7"/>
        <v>in Zimbabwe</v>
      </c>
    </row>
    <row r="268" spans="1:3">
      <c r="A268" s="16" t="s">
        <v>250</v>
      </c>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02399b-5cfb-4a5b-aae2-d55c9baabffa"/>
    <lcf76f155ced4ddcb4097134ff3c332f xmlns="13d84d65-79e5-4231-b556-9d18f65cda8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1127BBBB5AAB5448D0FF0C8D351E6E4" ma:contentTypeVersion="18" ma:contentTypeDescription="Ein neues Dokument erstellen." ma:contentTypeScope="" ma:versionID="7bebc0d2db33f86712a0bb912fa90ecb">
  <xsd:schema xmlns:xsd="http://www.w3.org/2001/XMLSchema" xmlns:xs="http://www.w3.org/2001/XMLSchema" xmlns:p="http://schemas.microsoft.com/office/2006/metadata/properties" xmlns:ns2="13d84d65-79e5-4231-b556-9d18f65cda8c" xmlns:ns3="8f02399b-5cfb-4a5b-aae2-d55c9baabffa" targetNamespace="http://schemas.microsoft.com/office/2006/metadata/properties" ma:root="true" ma:fieldsID="acdf7ea71722a864748958026b0d4704" ns2:_="" ns3:_="">
    <xsd:import namespace="13d84d65-79e5-4231-b556-9d18f65cda8c"/>
    <xsd:import namespace="8f02399b-5cfb-4a5b-aae2-d55c9baabff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84d65-79e5-4231-b556-9d18f65cda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02399b-5cfb-4a5b-aae2-d55c9baabffa"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d18dbb72-163d-4507-865e-faefd83df533}" ma:internalName="TaxCatchAll" ma:showField="CatchAllData" ma:web="8f02399b-5cfb-4a5b-aae2-d55c9baabf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1FB30-5C9E-4F1B-8353-DF9556F934FE}">
  <ds:schemaRef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13d84d65-79e5-4231-b556-9d18f65cda8c"/>
    <ds:schemaRef ds:uri="8f02399b-5cfb-4a5b-aae2-d55c9baabffa"/>
    <ds:schemaRef ds:uri="http://www.w3.org/XML/1998/namespace"/>
    <ds:schemaRef ds:uri="http://purl.org/dc/terms/"/>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2792142A-815D-4A37-884E-0CB7963E3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84d65-79e5-4231-b556-9d18f65cda8c"/>
    <ds:schemaRef ds:uri="8f02399b-5cfb-4a5b-aae2-d55c9baab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CandidateTenderer 1-5</vt:lpstr>
      <vt:lpstr>CandidateTenderer 6-10</vt:lpstr>
      <vt:lpstr>CandidateTenderer 11-15</vt:lpstr>
      <vt:lpstr>CandidateTenderer 16-20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31-1-8, Bewertungsschema zur Prüfung der Eignung von Bewerbern/Bietern, Englisch, Stand: September  2023</dc:title>
  <dc:creator>Walling, Khatila GIZ IN</dc:creator>
  <cp:lastModifiedBy>Verma, Neha GIZ IN</cp:lastModifiedBy>
  <cp:lastPrinted>2021-09-21T12:54:09Z</cp:lastPrinted>
  <dcterms:created xsi:type="dcterms:W3CDTF">2001-02-21T08:54:43Z</dcterms:created>
  <dcterms:modified xsi:type="dcterms:W3CDTF">2025-09-25T12:35:35Z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0x01010071127BBBB5AAB5448D0FF0C8D351E6E4</vt:lpwstr>
  </property>
</Properties>
</file>